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955" yWindow="465" windowWidth="24345" windowHeight="14595"/>
  </bookViews>
  <sheets>
    <sheet name="Stammdaten" sheetId="2" r:id="rId1"/>
    <sheet name="Kostenzuordnung" sheetId="4" r:id="rId2"/>
    <sheet name="Mittagessen" sheetId="6" r:id="rId3"/>
    <sheet name="Barmittel" sheetId="8" r:id="rId4"/>
    <sheet name="Ermittlung pro Bewohner" sheetId="5" r:id="rId5"/>
    <sheet name="Regelbedarfs-Katalog" sheetId="7" r:id="rId6"/>
    <sheet name="Dropdown-Werte" sheetId="3" r:id="rId7"/>
  </sheets>
  <definedNames>
    <definedName name="_xlnm.Print_Area" localSheetId="4">'Ermittlung pro Bewohner'!$A$1:$Z$50</definedName>
    <definedName name="_xlnm.Print_Area" localSheetId="1">Kostenzuordnung!$A$1:$K$211</definedName>
    <definedName name="_xlnm.Print_Area" localSheetId="2">Mittagessen!$A$1:$C$25</definedName>
    <definedName name="Kostenzuordnung">'Dropdown-Werte'!$A$2:$A$6</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Z2" i="5" l="1"/>
  <c r="C2" i="8"/>
  <c r="C2" i="6"/>
  <c r="K2" i="4"/>
  <c r="C39" i="4" l="1"/>
  <c r="F10" i="5" l="1"/>
  <c r="L209" i="4" l="1"/>
  <c r="L208" i="4"/>
  <c r="L207" i="4"/>
  <c r="L206" i="4"/>
  <c r="L205" i="4"/>
  <c r="L203" i="4"/>
  <c r="L202" i="4"/>
  <c r="L201" i="4"/>
  <c r="L200" i="4"/>
  <c r="L198" i="4"/>
  <c r="L197" i="4"/>
  <c r="L196" i="4"/>
  <c r="L195" i="4"/>
  <c r="L194" i="4"/>
  <c r="L193" i="4"/>
  <c r="L192" i="4"/>
  <c r="L191" i="4"/>
  <c r="L190" i="4"/>
  <c r="L189" i="4"/>
  <c r="L188" i="4"/>
  <c r="L187" i="4"/>
  <c r="L186" i="4"/>
  <c r="L185" i="4"/>
  <c r="L184" i="4"/>
  <c r="L183" i="4"/>
  <c r="L182" i="4"/>
  <c r="L181" i="4"/>
  <c r="L180" i="4"/>
  <c r="L179" i="4"/>
  <c r="L178" i="4"/>
  <c r="L177" i="4"/>
  <c r="L176" i="4"/>
  <c r="L175" i="4"/>
  <c r="L174" i="4"/>
  <c r="L173" i="4"/>
  <c r="L172" i="4"/>
  <c r="L171" i="4"/>
  <c r="L170" i="4"/>
  <c r="L168" i="4"/>
  <c r="L167" i="4"/>
  <c r="L166" i="4"/>
  <c r="L165" i="4"/>
  <c r="L164" i="4"/>
  <c r="L163" i="4"/>
  <c r="L162" i="4"/>
  <c r="L161" i="4"/>
  <c r="L160" i="4"/>
  <c r="L158" i="4"/>
  <c r="L157" i="4"/>
  <c r="L156" i="4"/>
  <c r="L155" i="4"/>
  <c r="L154" i="4"/>
  <c r="L153" i="4"/>
  <c r="L151" i="4"/>
  <c r="L150" i="4"/>
  <c r="L149" i="4"/>
  <c r="L148" i="4"/>
  <c r="L147" i="4"/>
  <c r="L146" i="4"/>
  <c r="L145" i="4"/>
  <c r="L144" i="4"/>
  <c r="L142" i="4"/>
  <c r="L141" i="4"/>
  <c r="L140" i="4"/>
  <c r="L139" i="4"/>
  <c r="L138" i="4"/>
  <c r="L137" i="4"/>
  <c r="L136" i="4"/>
  <c r="L135" i="4"/>
  <c r="L134" i="4"/>
  <c r="L133" i="4"/>
  <c r="L132" i="4"/>
  <c r="L131" i="4"/>
  <c r="L129" i="4"/>
  <c r="L128" i="4"/>
  <c r="L127" i="4"/>
  <c r="L126" i="4"/>
  <c r="L125" i="4"/>
  <c r="L124" i="4"/>
  <c r="L123" i="4"/>
  <c r="L122" i="4"/>
  <c r="L121" i="4"/>
  <c r="L120" i="4"/>
  <c r="L119" i="4"/>
  <c r="L118" i="4"/>
  <c r="L117" i="4"/>
  <c r="L116" i="4"/>
  <c r="L115" i="4"/>
  <c r="L113" i="4"/>
  <c r="L112" i="4"/>
  <c r="L111" i="4"/>
  <c r="L110" i="4"/>
  <c r="L109" i="4"/>
  <c r="L108" i="4"/>
  <c r="L107" i="4"/>
  <c r="L105" i="4"/>
  <c r="L104" i="4"/>
  <c r="L103" i="4"/>
  <c r="L102" i="4"/>
  <c r="L101" i="4"/>
  <c r="L100" i="4"/>
  <c r="L99" i="4"/>
  <c r="L98" i="4"/>
  <c r="L97" i="4"/>
  <c r="L96" i="4"/>
  <c r="L95" i="4"/>
  <c r="L94" i="4"/>
  <c r="L93" i="4"/>
  <c r="L92" i="4"/>
  <c r="L91" i="4"/>
  <c r="L90" i="4"/>
  <c r="L89" i="4"/>
  <c r="L87" i="4"/>
  <c r="L86" i="4"/>
  <c r="L85" i="4"/>
  <c r="L84" i="4"/>
  <c r="L83" i="4"/>
  <c r="L82" i="4"/>
  <c r="L81" i="4"/>
  <c r="L80" i="4"/>
  <c r="L79" i="4"/>
  <c r="L78" i="4"/>
  <c r="L77" i="4"/>
  <c r="L76" i="4"/>
  <c r="L75" i="4"/>
  <c r="L74" i="4"/>
  <c r="L73" i="4"/>
  <c r="L71" i="4"/>
  <c r="L70" i="4"/>
  <c r="L69" i="4"/>
  <c r="L68" i="4"/>
  <c r="L67" i="4"/>
  <c r="L66" i="4"/>
  <c r="L65" i="4"/>
  <c r="L42" i="4"/>
  <c r="L41" i="4"/>
  <c r="L40" i="4"/>
  <c r="L39" i="4"/>
  <c r="L38" i="4"/>
  <c r="L37" i="4"/>
  <c r="L36" i="4"/>
  <c r="L35" i="4"/>
  <c r="L34" i="4"/>
  <c r="L33" i="4"/>
  <c r="L32" i="4"/>
  <c r="L31" i="4"/>
  <c r="L30" i="4"/>
  <c r="L29" i="4"/>
  <c r="L28" i="4"/>
  <c r="L27" i="4"/>
  <c r="L63" i="4"/>
  <c r="L62" i="4"/>
  <c r="L61" i="4"/>
  <c r="L60" i="4"/>
  <c r="L59" i="4"/>
  <c r="L58" i="4"/>
  <c r="L57" i="4"/>
  <c r="L56" i="4"/>
  <c r="L55" i="4"/>
  <c r="L54" i="4"/>
  <c r="L53" i="4"/>
  <c r="L52" i="4"/>
  <c r="L51" i="4"/>
  <c r="L50" i="4"/>
  <c r="L49" i="4"/>
  <c r="L48" i="4"/>
  <c r="L47" i="4"/>
  <c r="L46" i="4"/>
  <c r="L45" i="4"/>
  <c r="L44" i="4"/>
  <c r="L24" i="4"/>
  <c r="L23" i="4"/>
  <c r="L22" i="4"/>
  <c r="L21" i="4"/>
  <c r="L20" i="4"/>
  <c r="L25" i="4"/>
  <c r="L19" i="4"/>
  <c r="F83" i="4" l="1"/>
  <c r="F22" i="4"/>
  <c r="F23" i="4"/>
  <c r="F24" i="4"/>
  <c r="F25" i="4"/>
  <c r="F27" i="4"/>
  <c r="F28" i="4"/>
  <c r="F29" i="4"/>
  <c r="F30" i="4"/>
  <c r="F31" i="4"/>
  <c r="F32" i="4"/>
  <c r="F33" i="4"/>
  <c r="F34" i="4"/>
  <c r="F37" i="4"/>
  <c r="F38" i="4"/>
  <c r="F40" i="4"/>
  <c r="F41" i="4"/>
  <c r="F42" i="4"/>
  <c r="F44" i="4"/>
  <c r="F45" i="4"/>
  <c r="F46" i="4"/>
  <c r="F47" i="4"/>
  <c r="F48" i="4"/>
  <c r="F49" i="4"/>
  <c r="F50" i="4"/>
  <c r="F51" i="4"/>
  <c r="F52" i="4"/>
  <c r="F53" i="4"/>
  <c r="F54" i="4"/>
  <c r="F55" i="4"/>
  <c r="F56" i="4"/>
  <c r="F57" i="4"/>
  <c r="F58" i="4"/>
  <c r="F59" i="4"/>
  <c r="F60" i="4"/>
  <c r="F61" i="4"/>
  <c r="F62" i="4"/>
  <c r="F63" i="4"/>
  <c r="F65" i="4"/>
  <c r="F66" i="4"/>
  <c r="F67" i="4"/>
  <c r="F68" i="4"/>
  <c r="F69" i="4"/>
  <c r="F70" i="4"/>
  <c r="F71" i="4"/>
  <c r="F73" i="4"/>
  <c r="F74" i="4"/>
  <c r="F75" i="4"/>
  <c r="F76" i="4"/>
  <c r="F77" i="4"/>
  <c r="F78" i="4"/>
  <c r="F79" i="4"/>
  <c r="F80" i="4"/>
  <c r="F81" i="4"/>
  <c r="F82" i="4"/>
  <c r="F84" i="4"/>
  <c r="F85" i="4"/>
  <c r="F86" i="4"/>
  <c r="F87" i="4"/>
  <c r="F88" i="4"/>
  <c r="F89" i="4"/>
  <c r="F90" i="4"/>
  <c r="F91" i="4"/>
  <c r="F92" i="4"/>
  <c r="F93" i="4"/>
  <c r="F94" i="4"/>
  <c r="F95" i="4"/>
  <c r="F96" i="4"/>
  <c r="F97" i="4"/>
  <c r="F98" i="4"/>
  <c r="F99" i="4"/>
  <c r="F100" i="4"/>
  <c r="F101" i="4"/>
  <c r="F102" i="4"/>
  <c r="F103" i="4"/>
  <c r="F104" i="4"/>
  <c r="F105" i="4"/>
  <c r="F107" i="4"/>
  <c r="F108" i="4"/>
  <c r="F109" i="4"/>
  <c r="F110" i="4"/>
  <c r="F111" i="4"/>
  <c r="F112" i="4"/>
  <c r="F113" i="4"/>
  <c r="F115" i="4"/>
  <c r="F116" i="4"/>
  <c r="F117" i="4"/>
  <c r="F118" i="4"/>
  <c r="F119" i="4"/>
  <c r="F120" i="4"/>
  <c r="F121" i="4"/>
  <c r="F122" i="4"/>
  <c r="F123" i="4"/>
  <c r="F124" i="4"/>
  <c r="F125" i="4"/>
  <c r="F126" i="4"/>
  <c r="F127" i="4"/>
  <c r="F128" i="4"/>
  <c r="F129" i="4"/>
  <c r="F131" i="4"/>
  <c r="F132" i="4"/>
  <c r="F133" i="4"/>
  <c r="F134" i="4"/>
  <c r="F135" i="4"/>
  <c r="F136" i="4"/>
  <c r="F137" i="4"/>
  <c r="F138" i="4"/>
  <c r="F139" i="4"/>
  <c r="F140" i="4"/>
  <c r="F141" i="4"/>
  <c r="F142" i="4"/>
  <c r="F144" i="4"/>
  <c r="F145" i="4"/>
  <c r="F146" i="4"/>
  <c r="F147" i="4"/>
  <c r="F148" i="4"/>
  <c r="F149" i="4"/>
  <c r="F150" i="4"/>
  <c r="F151" i="4"/>
  <c r="F153" i="4"/>
  <c r="F154" i="4"/>
  <c r="F155" i="4"/>
  <c r="F156" i="4"/>
  <c r="F157" i="4"/>
  <c r="F158" i="4"/>
  <c r="F160" i="4"/>
  <c r="F161" i="4"/>
  <c r="F162" i="4"/>
  <c r="F163" i="4"/>
  <c r="F164" i="4"/>
  <c r="F165" i="4"/>
  <c r="F166" i="4"/>
  <c r="F167" i="4"/>
  <c r="F168"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200" i="4"/>
  <c r="F201" i="4"/>
  <c r="F202" i="4"/>
  <c r="F203" i="4"/>
  <c r="F205" i="4"/>
  <c r="F206" i="4"/>
  <c r="F207" i="4"/>
  <c r="K209" i="4" l="1"/>
  <c r="K207" i="4"/>
  <c r="J207" i="4"/>
  <c r="K206" i="4"/>
  <c r="J206" i="4"/>
  <c r="K205" i="4"/>
  <c r="J205" i="4"/>
  <c r="K203" i="4"/>
  <c r="J203" i="4"/>
  <c r="K202" i="4"/>
  <c r="K201" i="4"/>
  <c r="J201" i="4"/>
  <c r="K200" i="4"/>
  <c r="J200" i="4"/>
  <c r="K198" i="4"/>
  <c r="J198" i="4"/>
  <c r="K197" i="4"/>
  <c r="J197" i="4"/>
  <c r="K196" i="4"/>
  <c r="J196" i="4"/>
  <c r="K195" i="4"/>
  <c r="J195" i="4"/>
  <c r="K194" i="4"/>
  <c r="J194" i="4"/>
  <c r="K193" i="4"/>
  <c r="J193" i="4"/>
  <c r="K192" i="4"/>
  <c r="J192" i="4"/>
  <c r="K191" i="4"/>
  <c r="J191" i="4"/>
  <c r="K190" i="4"/>
  <c r="J190" i="4"/>
  <c r="K189" i="4"/>
  <c r="J189" i="4"/>
  <c r="K188" i="4"/>
  <c r="J188" i="4"/>
  <c r="K187" i="4"/>
  <c r="J187" i="4"/>
  <c r="K186" i="4"/>
  <c r="J186" i="4"/>
  <c r="K185" i="4"/>
  <c r="J185" i="4"/>
  <c r="K184" i="4"/>
  <c r="J184" i="4"/>
  <c r="K183" i="4"/>
  <c r="J183" i="4"/>
  <c r="K182" i="4"/>
  <c r="J182" i="4"/>
  <c r="K181" i="4"/>
  <c r="J181" i="4"/>
  <c r="K180" i="4"/>
  <c r="J180" i="4"/>
  <c r="K179" i="4"/>
  <c r="J179" i="4"/>
  <c r="K178" i="4"/>
  <c r="J178" i="4"/>
  <c r="K177" i="4"/>
  <c r="J177" i="4"/>
  <c r="K176" i="4"/>
  <c r="J176" i="4"/>
  <c r="K175" i="4"/>
  <c r="J175" i="4"/>
  <c r="K174" i="4"/>
  <c r="J174" i="4"/>
  <c r="K173" i="4"/>
  <c r="J173" i="4"/>
  <c r="K172" i="4"/>
  <c r="J172" i="4"/>
  <c r="K171" i="4"/>
  <c r="J171" i="4"/>
  <c r="K170" i="4"/>
  <c r="J170" i="4"/>
  <c r="K168" i="4"/>
  <c r="J168" i="4"/>
  <c r="K167" i="4"/>
  <c r="J167" i="4"/>
  <c r="K166" i="4"/>
  <c r="J166" i="4"/>
  <c r="K165" i="4"/>
  <c r="J165" i="4"/>
  <c r="K164" i="4"/>
  <c r="J164" i="4"/>
  <c r="K163" i="4"/>
  <c r="J163" i="4"/>
  <c r="K162" i="4"/>
  <c r="J162" i="4"/>
  <c r="K161" i="4"/>
  <c r="J161" i="4"/>
  <c r="K160" i="4"/>
  <c r="J160" i="4"/>
  <c r="K158" i="4"/>
  <c r="J158" i="4"/>
  <c r="K157" i="4"/>
  <c r="J157" i="4"/>
  <c r="K156" i="4"/>
  <c r="J156" i="4"/>
  <c r="K155" i="4"/>
  <c r="J155" i="4"/>
  <c r="K154" i="4"/>
  <c r="J154" i="4"/>
  <c r="K153" i="4"/>
  <c r="J153" i="4"/>
  <c r="K151" i="4"/>
  <c r="J151" i="4"/>
  <c r="K150" i="4"/>
  <c r="J150" i="4"/>
  <c r="K149" i="4"/>
  <c r="J149" i="4"/>
  <c r="K148" i="4"/>
  <c r="J148" i="4"/>
  <c r="K147" i="4"/>
  <c r="J147" i="4"/>
  <c r="K146" i="4"/>
  <c r="J146" i="4"/>
  <c r="K145" i="4"/>
  <c r="J145" i="4"/>
  <c r="K144" i="4"/>
  <c r="J144" i="4"/>
  <c r="K142" i="4"/>
  <c r="J142" i="4"/>
  <c r="K141" i="4"/>
  <c r="J141" i="4"/>
  <c r="K140" i="4"/>
  <c r="J140" i="4"/>
  <c r="K139" i="4"/>
  <c r="J139" i="4"/>
  <c r="K138" i="4"/>
  <c r="J138" i="4"/>
  <c r="K137" i="4"/>
  <c r="J137" i="4"/>
  <c r="K136" i="4"/>
  <c r="J136" i="4"/>
  <c r="K135" i="4"/>
  <c r="J135" i="4"/>
  <c r="K134" i="4"/>
  <c r="J134" i="4"/>
  <c r="K133" i="4"/>
  <c r="J133" i="4"/>
  <c r="K132" i="4"/>
  <c r="J132" i="4"/>
  <c r="K131" i="4"/>
  <c r="J131" i="4"/>
  <c r="K129" i="4"/>
  <c r="J129" i="4"/>
  <c r="K128" i="4"/>
  <c r="J128" i="4"/>
  <c r="K127" i="4"/>
  <c r="J127" i="4"/>
  <c r="K126" i="4"/>
  <c r="J126" i="4"/>
  <c r="K125" i="4"/>
  <c r="J125" i="4"/>
  <c r="K124" i="4"/>
  <c r="J124" i="4"/>
  <c r="K123" i="4"/>
  <c r="J123" i="4"/>
  <c r="K122" i="4"/>
  <c r="J122" i="4"/>
  <c r="K121" i="4"/>
  <c r="J121" i="4"/>
  <c r="K120" i="4"/>
  <c r="J120" i="4"/>
  <c r="K119" i="4"/>
  <c r="J119" i="4"/>
  <c r="K118" i="4"/>
  <c r="J118" i="4"/>
  <c r="K117" i="4"/>
  <c r="J117" i="4"/>
  <c r="K116" i="4"/>
  <c r="J116" i="4"/>
  <c r="K115" i="4"/>
  <c r="J115" i="4"/>
  <c r="K113" i="4"/>
  <c r="J113" i="4"/>
  <c r="K112" i="4"/>
  <c r="J112" i="4"/>
  <c r="K111" i="4"/>
  <c r="J111" i="4"/>
  <c r="K110" i="4"/>
  <c r="J110" i="4"/>
  <c r="K109" i="4"/>
  <c r="J109" i="4"/>
  <c r="K108" i="4"/>
  <c r="J108" i="4"/>
  <c r="K107" i="4"/>
  <c r="J107" i="4"/>
  <c r="K105" i="4"/>
  <c r="J105" i="4"/>
  <c r="K104" i="4"/>
  <c r="J104" i="4"/>
  <c r="K103" i="4"/>
  <c r="J103" i="4"/>
  <c r="K102" i="4"/>
  <c r="J102" i="4"/>
  <c r="K101" i="4"/>
  <c r="J101" i="4"/>
  <c r="K100" i="4"/>
  <c r="J100" i="4"/>
  <c r="K99" i="4"/>
  <c r="J99" i="4"/>
  <c r="K98" i="4"/>
  <c r="J98" i="4"/>
  <c r="K97" i="4"/>
  <c r="J97" i="4"/>
  <c r="K96" i="4"/>
  <c r="J96" i="4"/>
  <c r="K95" i="4"/>
  <c r="J95" i="4"/>
  <c r="K94" i="4"/>
  <c r="J94" i="4"/>
  <c r="K93" i="4"/>
  <c r="J93" i="4"/>
  <c r="K92" i="4"/>
  <c r="J92" i="4"/>
  <c r="K91" i="4"/>
  <c r="J91" i="4"/>
  <c r="K90" i="4"/>
  <c r="J90" i="4"/>
  <c r="K89" i="4"/>
  <c r="J89" i="4"/>
  <c r="K87" i="4"/>
  <c r="J87" i="4"/>
  <c r="K86" i="4"/>
  <c r="J86" i="4"/>
  <c r="K85" i="4"/>
  <c r="J85" i="4"/>
  <c r="K84" i="4"/>
  <c r="J84" i="4"/>
  <c r="K83" i="4"/>
  <c r="J83" i="4"/>
  <c r="K82" i="4"/>
  <c r="J82" i="4"/>
  <c r="K81" i="4"/>
  <c r="J81" i="4"/>
  <c r="K80" i="4"/>
  <c r="J80" i="4"/>
  <c r="K79" i="4"/>
  <c r="J79" i="4"/>
  <c r="K78" i="4"/>
  <c r="J78" i="4"/>
  <c r="K77" i="4"/>
  <c r="J77" i="4"/>
  <c r="K76" i="4"/>
  <c r="J76" i="4"/>
  <c r="K75" i="4"/>
  <c r="K74" i="4"/>
  <c r="K73" i="4"/>
  <c r="K71" i="4"/>
  <c r="J71" i="4"/>
  <c r="K70" i="4"/>
  <c r="J70" i="4"/>
  <c r="K69" i="4"/>
  <c r="J69" i="4"/>
  <c r="K68" i="4"/>
  <c r="J68" i="4"/>
  <c r="K67" i="4"/>
  <c r="J67" i="4"/>
  <c r="K66" i="4"/>
  <c r="J66" i="4"/>
  <c r="K65" i="4"/>
  <c r="J65" i="4"/>
  <c r="K63" i="4"/>
  <c r="J63" i="4"/>
  <c r="K62" i="4"/>
  <c r="J62" i="4"/>
  <c r="K61" i="4"/>
  <c r="J61" i="4"/>
  <c r="K60" i="4"/>
  <c r="J60" i="4"/>
  <c r="K59" i="4"/>
  <c r="J59" i="4"/>
  <c r="K58" i="4"/>
  <c r="J58" i="4"/>
  <c r="J57" i="4"/>
  <c r="K56" i="4"/>
  <c r="K55" i="4"/>
  <c r="J55" i="4"/>
  <c r="K54" i="4"/>
  <c r="J54" i="4"/>
  <c r="J53" i="4"/>
  <c r="K52" i="4"/>
  <c r="J52" i="4"/>
  <c r="K51" i="4"/>
  <c r="J51" i="4"/>
  <c r="K50" i="4"/>
  <c r="J50" i="4"/>
  <c r="K49" i="4"/>
  <c r="J49" i="4"/>
  <c r="K48" i="4"/>
  <c r="J48" i="4"/>
  <c r="K47" i="4"/>
  <c r="J47" i="4"/>
  <c r="K46" i="4"/>
  <c r="J46" i="4"/>
  <c r="K45" i="4"/>
  <c r="K44" i="4"/>
  <c r="J44" i="4"/>
  <c r="K42" i="4"/>
  <c r="J42" i="4"/>
  <c r="K41" i="4"/>
  <c r="J41" i="4"/>
  <c r="K40" i="4"/>
  <c r="J40" i="4"/>
  <c r="K39" i="4"/>
  <c r="K38" i="4"/>
  <c r="J38" i="4"/>
  <c r="K37" i="4"/>
  <c r="J37" i="4"/>
  <c r="K36" i="4"/>
  <c r="K35" i="4"/>
  <c r="K34" i="4"/>
  <c r="J34" i="4"/>
  <c r="K33" i="4"/>
  <c r="J33" i="4"/>
  <c r="K32" i="4"/>
  <c r="J32" i="4"/>
  <c r="K31" i="4"/>
  <c r="J31" i="4"/>
  <c r="K30" i="4"/>
  <c r="K29" i="4"/>
  <c r="J29" i="4"/>
  <c r="K28" i="4"/>
  <c r="K27" i="4"/>
  <c r="J27" i="4"/>
  <c r="K25" i="4"/>
  <c r="K24" i="4"/>
  <c r="J24" i="4"/>
  <c r="K23" i="4"/>
  <c r="J23" i="4"/>
  <c r="H22" i="4"/>
  <c r="K204" i="4"/>
  <c r="J204" i="4"/>
  <c r="I204" i="4"/>
  <c r="H204" i="4"/>
  <c r="G204" i="4"/>
  <c r="F204" i="4"/>
  <c r="E204" i="4"/>
  <c r="D204" i="4"/>
  <c r="C204" i="4"/>
  <c r="K199" i="4"/>
  <c r="J199" i="4"/>
  <c r="I199" i="4"/>
  <c r="H199" i="4"/>
  <c r="G199" i="4"/>
  <c r="F199" i="4"/>
  <c r="E199" i="4"/>
  <c r="D199" i="4"/>
  <c r="C199" i="4"/>
  <c r="K169" i="4"/>
  <c r="J169" i="4"/>
  <c r="I169" i="4"/>
  <c r="H169" i="4"/>
  <c r="G169" i="4"/>
  <c r="F169" i="4"/>
  <c r="E169" i="4"/>
  <c r="D169" i="4"/>
  <c r="C169" i="4"/>
  <c r="K152" i="4"/>
  <c r="J152" i="4"/>
  <c r="I152" i="4"/>
  <c r="H152" i="4"/>
  <c r="G152" i="4"/>
  <c r="F152" i="4"/>
  <c r="E152" i="4"/>
  <c r="D152" i="4"/>
  <c r="C152" i="4"/>
  <c r="K159" i="4"/>
  <c r="J159" i="4"/>
  <c r="I159" i="4"/>
  <c r="H159" i="4"/>
  <c r="G159" i="4"/>
  <c r="F159" i="4"/>
  <c r="E159" i="4"/>
  <c r="D159" i="4"/>
  <c r="C159" i="4"/>
  <c r="K143" i="4"/>
  <c r="J143" i="4"/>
  <c r="I143" i="4"/>
  <c r="H143" i="4"/>
  <c r="G143" i="4"/>
  <c r="F143" i="4"/>
  <c r="E143" i="4"/>
  <c r="D143" i="4"/>
  <c r="C143" i="4"/>
  <c r="K130" i="4"/>
  <c r="J130" i="4"/>
  <c r="I130" i="4"/>
  <c r="H130" i="4"/>
  <c r="G130" i="4"/>
  <c r="F130" i="4"/>
  <c r="E130" i="4"/>
  <c r="D130" i="4"/>
  <c r="C130" i="4"/>
  <c r="K114" i="4"/>
  <c r="J114" i="4"/>
  <c r="I114" i="4"/>
  <c r="H114" i="4"/>
  <c r="G114" i="4"/>
  <c r="F114" i="4"/>
  <c r="E114" i="4"/>
  <c r="D114" i="4"/>
  <c r="C114" i="4"/>
  <c r="K106" i="4"/>
  <c r="J106" i="4"/>
  <c r="I106" i="4"/>
  <c r="H106" i="4"/>
  <c r="G106" i="4"/>
  <c r="F106" i="4"/>
  <c r="E106" i="4"/>
  <c r="D106" i="4"/>
  <c r="C106" i="4"/>
  <c r="K88" i="4"/>
  <c r="J88" i="4"/>
  <c r="I88" i="4"/>
  <c r="H88" i="4"/>
  <c r="G88" i="4"/>
  <c r="E88" i="4"/>
  <c r="D88" i="4"/>
  <c r="C88" i="4"/>
  <c r="K72" i="4"/>
  <c r="J72" i="4"/>
  <c r="I72" i="4"/>
  <c r="H72" i="4"/>
  <c r="G72" i="4"/>
  <c r="F72" i="4"/>
  <c r="E72" i="4"/>
  <c r="D72" i="4"/>
  <c r="C72" i="4"/>
  <c r="K64" i="4"/>
  <c r="J64" i="4"/>
  <c r="I64" i="4"/>
  <c r="H64" i="4"/>
  <c r="G64" i="4"/>
  <c r="F64" i="4"/>
  <c r="E64" i="4"/>
  <c r="D64" i="4"/>
  <c r="C64" i="4"/>
  <c r="K43" i="4"/>
  <c r="J43" i="4"/>
  <c r="I43" i="4"/>
  <c r="H43" i="4"/>
  <c r="G43" i="4"/>
  <c r="F43" i="4"/>
  <c r="E43" i="4"/>
  <c r="D43" i="4"/>
  <c r="C43" i="4"/>
  <c r="G26" i="4"/>
  <c r="E26" i="4"/>
  <c r="F26" i="4"/>
  <c r="D26" i="4"/>
  <c r="C26" i="4"/>
  <c r="K22" i="4" l="1"/>
  <c r="F208" i="4"/>
  <c r="F209" i="4"/>
  <c r="H209" i="4"/>
  <c r="H208" i="4"/>
  <c r="H207" i="4"/>
  <c r="H206" i="4"/>
  <c r="H205" i="4"/>
  <c r="H203" i="4"/>
  <c r="H202" i="4"/>
  <c r="J202" i="4" s="1"/>
  <c r="H201" i="4"/>
  <c r="H200" i="4"/>
  <c r="H198" i="4"/>
  <c r="H197" i="4"/>
  <c r="H196" i="4"/>
  <c r="H195" i="4"/>
  <c r="H194" i="4"/>
  <c r="H193" i="4"/>
  <c r="H192" i="4"/>
  <c r="H191" i="4"/>
  <c r="H190" i="4"/>
  <c r="H189" i="4"/>
  <c r="H188" i="4"/>
  <c r="H187" i="4"/>
  <c r="H186" i="4"/>
  <c r="H185" i="4"/>
  <c r="H184" i="4"/>
  <c r="H183" i="4"/>
  <c r="H182" i="4"/>
  <c r="H181" i="4"/>
  <c r="H180" i="4"/>
  <c r="H179" i="4"/>
  <c r="H178" i="4"/>
  <c r="H177" i="4"/>
  <c r="H176" i="4"/>
  <c r="H175" i="4"/>
  <c r="H174" i="4"/>
  <c r="H173" i="4"/>
  <c r="H172" i="4"/>
  <c r="H171" i="4"/>
  <c r="H170" i="4"/>
  <c r="H168" i="4"/>
  <c r="H167" i="4"/>
  <c r="H166" i="4"/>
  <c r="H165" i="4"/>
  <c r="H164" i="4"/>
  <c r="H163" i="4"/>
  <c r="H162" i="4"/>
  <c r="H161" i="4"/>
  <c r="H160" i="4"/>
  <c r="H158" i="4"/>
  <c r="H157" i="4"/>
  <c r="H156" i="4"/>
  <c r="H155" i="4"/>
  <c r="H154" i="4"/>
  <c r="H153" i="4"/>
  <c r="H151" i="4"/>
  <c r="H150" i="4"/>
  <c r="H149" i="4"/>
  <c r="H148" i="4"/>
  <c r="H147" i="4"/>
  <c r="H146" i="4"/>
  <c r="H145" i="4"/>
  <c r="H144" i="4"/>
  <c r="H142" i="4"/>
  <c r="H141" i="4"/>
  <c r="H140" i="4"/>
  <c r="H139" i="4"/>
  <c r="H138" i="4"/>
  <c r="H137" i="4"/>
  <c r="H136" i="4"/>
  <c r="H135" i="4"/>
  <c r="H134" i="4"/>
  <c r="H133" i="4"/>
  <c r="H132" i="4"/>
  <c r="H131" i="4"/>
  <c r="H129" i="4"/>
  <c r="H128" i="4"/>
  <c r="H127" i="4"/>
  <c r="H126" i="4"/>
  <c r="H125" i="4"/>
  <c r="H124" i="4"/>
  <c r="H123" i="4"/>
  <c r="H122" i="4"/>
  <c r="H121" i="4"/>
  <c r="H120" i="4"/>
  <c r="H119" i="4"/>
  <c r="H118" i="4"/>
  <c r="H117" i="4"/>
  <c r="H116" i="4"/>
  <c r="H115" i="4"/>
  <c r="H113" i="4"/>
  <c r="H112" i="4"/>
  <c r="H111" i="4"/>
  <c r="H110" i="4"/>
  <c r="H109" i="4"/>
  <c r="H108" i="4"/>
  <c r="H107" i="4"/>
  <c r="H105" i="4"/>
  <c r="H104" i="4"/>
  <c r="H103" i="4"/>
  <c r="H102" i="4"/>
  <c r="H101" i="4"/>
  <c r="H100" i="4"/>
  <c r="H99" i="4"/>
  <c r="H98" i="4"/>
  <c r="H97" i="4"/>
  <c r="H96" i="4"/>
  <c r="H95" i="4"/>
  <c r="H94" i="4"/>
  <c r="H93" i="4"/>
  <c r="H92" i="4"/>
  <c r="H91" i="4"/>
  <c r="H90" i="4"/>
  <c r="H89" i="4"/>
  <c r="H87" i="4"/>
  <c r="H86" i="4"/>
  <c r="H85" i="4"/>
  <c r="H84" i="4"/>
  <c r="H83" i="4"/>
  <c r="H82" i="4"/>
  <c r="H81" i="4"/>
  <c r="H80" i="4"/>
  <c r="H79" i="4"/>
  <c r="H78" i="4"/>
  <c r="H77" i="4"/>
  <c r="H76" i="4"/>
  <c r="H75" i="4"/>
  <c r="H74" i="4"/>
  <c r="H73" i="4"/>
  <c r="H71" i="4"/>
  <c r="H70" i="4"/>
  <c r="H69" i="4"/>
  <c r="H68" i="4"/>
  <c r="H67" i="4"/>
  <c r="H66" i="4"/>
  <c r="H65" i="4"/>
  <c r="H63" i="4"/>
  <c r="H62" i="4"/>
  <c r="H61" i="4"/>
  <c r="H60" i="4"/>
  <c r="H59" i="4"/>
  <c r="H58" i="4"/>
  <c r="H57" i="4"/>
  <c r="H56" i="4"/>
  <c r="H55" i="4"/>
  <c r="H54" i="4"/>
  <c r="H53" i="4"/>
  <c r="H52" i="4"/>
  <c r="H51" i="4"/>
  <c r="H50" i="4"/>
  <c r="H49" i="4"/>
  <c r="H48" i="4"/>
  <c r="H47" i="4"/>
  <c r="H46" i="4"/>
  <c r="H45" i="4"/>
  <c r="H44" i="4"/>
  <c r="H42" i="4"/>
  <c r="H41" i="4"/>
  <c r="H40" i="4"/>
  <c r="H39" i="4"/>
  <c r="J39" i="4" s="1"/>
  <c r="H38" i="4"/>
  <c r="H37" i="4"/>
  <c r="H36" i="4"/>
  <c r="H35" i="4"/>
  <c r="H34" i="4"/>
  <c r="H33" i="4"/>
  <c r="H32" i="4"/>
  <c r="H31" i="4"/>
  <c r="H30" i="4"/>
  <c r="J30" i="4" s="1"/>
  <c r="H29" i="4"/>
  <c r="H28" i="4"/>
  <c r="J28" i="4" s="1"/>
  <c r="H27" i="4"/>
  <c r="H25" i="4"/>
  <c r="J25" i="4" s="1"/>
  <c r="H24" i="4"/>
  <c r="H23" i="4"/>
  <c r="J22" i="4"/>
  <c r="C16" i="4"/>
  <c r="J208" i="4" l="1"/>
  <c r="J209" i="4"/>
  <c r="I211" i="4"/>
  <c r="K208" i="4"/>
  <c r="C15" i="6"/>
  <c r="S8" i="5"/>
  <c r="AC49" i="5" l="1"/>
  <c r="AC48" i="5"/>
  <c r="AC47" i="5"/>
  <c r="AC46" i="5"/>
  <c r="AC45" i="5"/>
  <c r="AC44" i="5"/>
  <c r="AC43" i="5"/>
  <c r="AC42" i="5"/>
  <c r="AC41" i="5"/>
  <c r="AC40" i="5"/>
  <c r="AC39" i="5"/>
  <c r="AC38" i="5"/>
  <c r="AC37" i="5"/>
  <c r="AC36" i="5"/>
  <c r="AC35" i="5"/>
  <c r="AC34" i="5"/>
  <c r="AC33" i="5"/>
  <c r="AC32" i="5"/>
  <c r="AC31" i="5"/>
  <c r="AC30" i="5"/>
  <c r="AC29" i="5"/>
  <c r="AC28" i="5"/>
  <c r="AC27" i="5"/>
  <c r="AC26" i="5"/>
  <c r="AC25" i="5"/>
  <c r="AC24" i="5"/>
  <c r="AC23" i="5"/>
  <c r="AC22" i="5"/>
  <c r="AC21" i="5"/>
  <c r="AC20" i="5"/>
  <c r="AC19" i="5"/>
  <c r="AC18" i="5"/>
  <c r="AC17" i="5"/>
  <c r="AC16" i="5"/>
  <c r="AC15" i="5"/>
  <c r="AC14" i="5"/>
  <c r="AC13" i="5"/>
  <c r="AC12" i="5"/>
  <c r="AC11" i="5"/>
  <c r="AC10" i="5"/>
  <c r="G49" i="5" l="1"/>
  <c r="F49" i="5"/>
  <c r="G48" i="5"/>
  <c r="F48" i="5"/>
  <c r="G47" i="5"/>
  <c r="F47" i="5"/>
  <c r="G46" i="5"/>
  <c r="F46" i="5"/>
  <c r="G45" i="5"/>
  <c r="F45" i="5"/>
  <c r="G44" i="5"/>
  <c r="F44" i="5"/>
  <c r="G43" i="5"/>
  <c r="F43" i="5"/>
  <c r="G42" i="5"/>
  <c r="F42" i="5"/>
  <c r="G41" i="5"/>
  <c r="F41" i="5"/>
  <c r="G40" i="5"/>
  <c r="F40" i="5"/>
  <c r="G39" i="5"/>
  <c r="F39" i="5"/>
  <c r="G38" i="5"/>
  <c r="F38" i="5"/>
  <c r="G37" i="5"/>
  <c r="F37" i="5"/>
  <c r="G36" i="5"/>
  <c r="F36" i="5"/>
  <c r="G35" i="5"/>
  <c r="F35" i="5"/>
  <c r="G34" i="5"/>
  <c r="F34" i="5"/>
  <c r="G33" i="5"/>
  <c r="F33" i="5"/>
  <c r="G32" i="5"/>
  <c r="F32" i="5"/>
  <c r="G31" i="5"/>
  <c r="F31" i="5"/>
  <c r="G30" i="5"/>
  <c r="F30" i="5"/>
  <c r="G29" i="5"/>
  <c r="F29" i="5"/>
  <c r="G28" i="5"/>
  <c r="F28" i="5"/>
  <c r="G27" i="5"/>
  <c r="F27" i="5"/>
  <c r="G26" i="5"/>
  <c r="F26" i="5"/>
  <c r="G25" i="5"/>
  <c r="F25" i="5"/>
  <c r="G24" i="5"/>
  <c r="F24" i="5"/>
  <c r="G23" i="5"/>
  <c r="F23" i="5"/>
  <c r="G22" i="5"/>
  <c r="F22" i="5"/>
  <c r="G21" i="5"/>
  <c r="F21" i="5"/>
  <c r="G20" i="5"/>
  <c r="F20" i="5"/>
  <c r="G19" i="5"/>
  <c r="F19" i="5"/>
  <c r="G18" i="5"/>
  <c r="F18" i="5"/>
  <c r="G17" i="5"/>
  <c r="F17" i="5"/>
  <c r="G16" i="5"/>
  <c r="F16" i="5"/>
  <c r="G15" i="5"/>
  <c r="F15" i="5"/>
  <c r="G14" i="5"/>
  <c r="F14" i="5"/>
  <c r="G13" i="5"/>
  <c r="F13" i="5"/>
  <c r="G12" i="5"/>
  <c r="F12" i="5"/>
  <c r="G11" i="5"/>
  <c r="F11" i="5"/>
  <c r="G10" i="5"/>
  <c r="K8" i="4"/>
  <c r="B12" i="6" l="1"/>
  <c r="K9" i="4" l="1"/>
  <c r="K7" i="4"/>
  <c r="K6" i="4"/>
  <c r="K11" i="4" l="1"/>
  <c r="J16" i="4" l="1"/>
  <c r="B8" i="8"/>
  <c r="B14" i="8" s="1"/>
  <c r="P9" i="5"/>
  <c r="B3" i="8"/>
  <c r="A3" i="8"/>
  <c r="J75" i="4" l="1"/>
  <c r="J45" i="4"/>
  <c r="J73" i="4"/>
  <c r="J56" i="4"/>
  <c r="J74" i="4"/>
  <c r="A49" i="5"/>
  <c r="A48" i="5"/>
  <c r="A47" i="5"/>
  <c r="A46" i="5"/>
  <c r="A45" i="5"/>
  <c r="A44" i="5"/>
  <c r="A43" i="5"/>
  <c r="A42" i="5"/>
  <c r="A41" i="5"/>
  <c r="A40" i="5"/>
  <c r="A39" i="5"/>
  <c r="A38" i="5"/>
  <c r="A37" i="5"/>
  <c r="A36" i="5"/>
  <c r="A35" i="5"/>
  <c r="A34" i="5"/>
  <c r="D3" i="4" l="1"/>
  <c r="T8" i="5" l="1"/>
  <c r="K16" i="4" l="1"/>
  <c r="K53" i="4" l="1"/>
  <c r="K57" i="4"/>
  <c r="D53" i="5"/>
  <c r="C22" i="6"/>
  <c r="F39" i="4" s="1"/>
  <c r="B9" i="6" l="1"/>
  <c r="C14" i="6" s="1"/>
  <c r="B3" i="6"/>
  <c r="A3" i="6"/>
  <c r="C16" i="6" l="1"/>
  <c r="C36" i="4"/>
  <c r="F36" i="4" s="1"/>
  <c r="J36" i="4" s="1"/>
  <c r="F16" i="6" l="1"/>
  <c r="C35" i="4"/>
  <c r="F35" i="4" s="1"/>
  <c r="C24" i="6"/>
  <c r="C37" i="4"/>
  <c r="J35" i="4" l="1"/>
  <c r="F211" i="4"/>
  <c r="H211" i="4"/>
  <c r="E3" i="5"/>
  <c r="A3" i="5"/>
  <c r="A33" i="5"/>
  <c r="I214" i="4" l="1"/>
  <c r="T48" i="5"/>
  <c r="R48" i="5"/>
  <c r="P48" i="5"/>
  <c r="N48" i="5"/>
  <c r="L48" i="5"/>
  <c r="C48" i="5"/>
  <c r="E48" i="5" s="1"/>
  <c r="H48" i="5" s="1"/>
  <c r="T47" i="5"/>
  <c r="R47" i="5"/>
  <c r="P47" i="5"/>
  <c r="N47" i="5"/>
  <c r="L47" i="5"/>
  <c r="C47" i="5"/>
  <c r="E47" i="5" s="1"/>
  <c r="H47" i="5" s="1"/>
  <c r="T46" i="5"/>
  <c r="R46" i="5"/>
  <c r="P46" i="5"/>
  <c r="N46" i="5"/>
  <c r="L46" i="5"/>
  <c r="C46" i="5"/>
  <c r="E46" i="5" s="1"/>
  <c r="H46" i="5" s="1"/>
  <c r="T45" i="5"/>
  <c r="R45" i="5"/>
  <c r="P45" i="5"/>
  <c r="N45" i="5"/>
  <c r="L45" i="5"/>
  <c r="C45" i="5"/>
  <c r="E45" i="5" s="1"/>
  <c r="H45" i="5" s="1"/>
  <c r="T44" i="5"/>
  <c r="R44" i="5"/>
  <c r="P44" i="5"/>
  <c r="N44" i="5"/>
  <c r="L44" i="5"/>
  <c r="C44" i="5"/>
  <c r="E44" i="5" s="1"/>
  <c r="H44" i="5" s="1"/>
  <c r="T43" i="5"/>
  <c r="R43" i="5"/>
  <c r="P43" i="5"/>
  <c r="N43" i="5"/>
  <c r="L43" i="5"/>
  <c r="C43" i="5"/>
  <c r="E43" i="5" s="1"/>
  <c r="H43" i="5" s="1"/>
  <c r="T42" i="5"/>
  <c r="R42" i="5"/>
  <c r="P42" i="5"/>
  <c r="N42" i="5"/>
  <c r="L42" i="5"/>
  <c r="C42" i="5"/>
  <c r="E42" i="5" s="1"/>
  <c r="H42" i="5" s="1"/>
  <c r="T41" i="5"/>
  <c r="R41" i="5"/>
  <c r="P41" i="5"/>
  <c r="N41" i="5"/>
  <c r="L41" i="5"/>
  <c r="C41" i="5"/>
  <c r="E41" i="5" s="1"/>
  <c r="H41" i="5" s="1"/>
  <c r="T40" i="5"/>
  <c r="R40" i="5"/>
  <c r="P40" i="5"/>
  <c r="N40" i="5"/>
  <c r="L40" i="5"/>
  <c r="C40" i="5"/>
  <c r="E40" i="5" s="1"/>
  <c r="H40" i="5" s="1"/>
  <c r="T39" i="5"/>
  <c r="R39" i="5"/>
  <c r="P39" i="5"/>
  <c r="N39" i="5"/>
  <c r="L39" i="5"/>
  <c r="C39" i="5"/>
  <c r="E39" i="5" s="1"/>
  <c r="H39" i="5" s="1"/>
  <c r="T38" i="5"/>
  <c r="R38" i="5"/>
  <c r="P38" i="5"/>
  <c r="N38" i="5"/>
  <c r="L38" i="5"/>
  <c r="C38" i="5"/>
  <c r="E38" i="5" s="1"/>
  <c r="H38" i="5" s="1"/>
  <c r="T37" i="5"/>
  <c r="R37" i="5"/>
  <c r="P37" i="5"/>
  <c r="N37" i="5"/>
  <c r="L37" i="5"/>
  <c r="C37" i="5"/>
  <c r="E37" i="5" s="1"/>
  <c r="H37" i="5" s="1"/>
  <c r="T36" i="5"/>
  <c r="R36" i="5"/>
  <c r="P36" i="5"/>
  <c r="N36" i="5"/>
  <c r="L36" i="5"/>
  <c r="C36" i="5"/>
  <c r="E36" i="5" s="1"/>
  <c r="H36" i="5" s="1"/>
  <c r="T35" i="5"/>
  <c r="R35" i="5"/>
  <c r="P35" i="5"/>
  <c r="N35" i="5"/>
  <c r="L35" i="5"/>
  <c r="C35" i="5"/>
  <c r="E35" i="5" s="1"/>
  <c r="H35" i="5" s="1"/>
  <c r="T34" i="5"/>
  <c r="R34" i="5"/>
  <c r="P34" i="5"/>
  <c r="N34" i="5"/>
  <c r="L34" i="5"/>
  <c r="C34" i="5"/>
  <c r="E34" i="5" s="1"/>
  <c r="H34" i="5" s="1"/>
  <c r="T33" i="5"/>
  <c r="R33" i="5"/>
  <c r="P33" i="5"/>
  <c r="N33" i="5"/>
  <c r="L33" i="5"/>
  <c r="T32" i="5"/>
  <c r="R32" i="5"/>
  <c r="P32" i="5"/>
  <c r="N32" i="5"/>
  <c r="L32" i="5"/>
  <c r="T31" i="5"/>
  <c r="R31" i="5"/>
  <c r="P31" i="5"/>
  <c r="N31" i="5"/>
  <c r="L31" i="5"/>
  <c r="T30" i="5"/>
  <c r="R30" i="5"/>
  <c r="P30" i="5"/>
  <c r="N30" i="5"/>
  <c r="L30" i="5"/>
  <c r="T29" i="5"/>
  <c r="R29" i="5"/>
  <c r="P29" i="5"/>
  <c r="N29" i="5"/>
  <c r="L29" i="5"/>
  <c r="T28" i="5"/>
  <c r="R28" i="5"/>
  <c r="P28" i="5"/>
  <c r="N28" i="5"/>
  <c r="L28" i="5"/>
  <c r="T27" i="5"/>
  <c r="R27" i="5"/>
  <c r="P27" i="5"/>
  <c r="N27" i="5"/>
  <c r="L27" i="5"/>
  <c r="T26" i="5"/>
  <c r="R26" i="5"/>
  <c r="P26" i="5"/>
  <c r="N26" i="5"/>
  <c r="L26" i="5"/>
  <c r="A32" i="5"/>
  <c r="A31" i="5"/>
  <c r="A30" i="5"/>
  <c r="A29" i="5"/>
  <c r="A28" i="5"/>
  <c r="A27" i="5"/>
  <c r="A26" i="5"/>
  <c r="A25" i="5"/>
  <c r="A24" i="5"/>
  <c r="A23" i="5"/>
  <c r="A22" i="5"/>
  <c r="A21" i="5"/>
  <c r="A20" i="5"/>
  <c r="A19" i="5"/>
  <c r="A18" i="5"/>
  <c r="A17" i="5"/>
  <c r="A16" i="5"/>
  <c r="A15" i="5"/>
  <c r="A14" i="5"/>
  <c r="A13" i="5"/>
  <c r="A12" i="5"/>
  <c r="A11" i="5"/>
  <c r="A10" i="5"/>
  <c r="T49" i="5"/>
  <c r="T25" i="5"/>
  <c r="T24" i="5"/>
  <c r="T23" i="5"/>
  <c r="T22" i="5"/>
  <c r="T21" i="5"/>
  <c r="T20" i="5"/>
  <c r="T19" i="5"/>
  <c r="T18" i="5"/>
  <c r="T17" i="5"/>
  <c r="T16" i="5"/>
  <c r="T15" i="5"/>
  <c r="T14" i="5"/>
  <c r="T13" i="5"/>
  <c r="T12" i="5"/>
  <c r="T11" i="5"/>
  <c r="T10" i="5"/>
  <c r="C49" i="5"/>
  <c r="E49" i="5" s="1"/>
  <c r="H49" i="5" s="1"/>
  <c r="R49" i="5"/>
  <c r="R25" i="5"/>
  <c r="R24" i="5"/>
  <c r="R23" i="5"/>
  <c r="R22" i="5"/>
  <c r="R21" i="5"/>
  <c r="R20" i="5"/>
  <c r="R19" i="5"/>
  <c r="R18" i="5"/>
  <c r="R17" i="5"/>
  <c r="R16" i="5"/>
  <c r="R15" i="5"/>
  <c r="R14" i="5"/>
  <c r="R13" i="5"/>
  <c r="R12" i="5"/>
  <c r="R11" i="5"/>
  <c r="R10" i="5"/>
  <c r="P49" i="5"/>
  <c r="P25" i="5"/>
  <c r="P24" i="5"/>
  <c r="P23" i="5"/>
  <c r="P22" i="5"/>
  <c r="P21" i="5"/>
  <c r="P20" i="5"/>
  <c r="P19" i="5"/>
  <c r="P18" i="5"/>
  <c r="P17" i="5"/>
  <c r="P16" i="5"/>
  <c r="P15" i="5"/>
  <c r="P14" i="5"/>
  <c r="P13" i="5"/>
  <c r="P12" i="5"/>
  <c r="P11" i="5"/>
  <c r="P10" i="5"/>
  <c r="N12" i="5"/>
  <c r="N11" i="5"/>
  <c r="N10" i="5"/>
  <c r="N49" i="5"/>
  <c r="N25" i="5"/>
  <c r="N24" i="5"/>
  <c r="N23" i="5"/>
  <c r="N22" i="5"/>
  <c r="N21" i="5"/>
  <c r="N20" i="5"/>
  <c r="N19" i="5"/>
  <c r="N18" i="5"/>
  <c r="N17" i="5"/>
  <c r="N16" i="5"/>
  <c r="N15" i="5"/>
  <c r="N14" i="5"/>
  <c r="N13" i="5"/>
  <c r="L49" i="5"/>
  <c r="L25" i="5"/>
  <c r="L24" i="5"/>
  <c r="L23" i="5"/>
  <c r="L22" i="5"/>
  <c r="L21" i="5"/>
  <c r="L20" i="5"/>
  <c r="L19" i="5"/>
  <c r="L18" i="5"/>
  <c r="L17" i="5"/>
  <c r="L16" i="5"/>
  <c r="L15" i="5"/>
  <c r="L14" i="5"/>
  <c r="L13" i="5"/>
  <c r="L12" i="5"/>
  <c r="L11" i="5"/>
  <c r="L10" i="5"/>
  <c r="V12" i="5" l="1"/>
  <c r="V16" i="5"/>
  <c r="V20" i="5"/>
  <c r="V24" i="5"/>
  <c r="V28" i="5"/>
  <c r="V32" i="5"/>
  <c r="V13" i="5"/>
  <c r="V17" i="5"/>
  <c r="V21" i="5"/>
  <c r="V25" i="5"/>
  <c r="V29" i="5"/>
  <c r="V33" i="5"/>
  <c r="V35" i="5"/>
  <c r="V37" i="5"/>
  <c r="V39" i="5"/>
  <c r="V41" i="5"/>
  <c r="V43" i="5"/>
  <c r="V45" i="5"/>
  <c r="V47" i="5"/>
  <c r="V14" i="5"/>
  <c r="V18" i="5"/>
  <c r="V22" i="5"/>
  <c r="V49" i="5"/>
  <c r="V26" i="5"/>
  <c r="V30" i="5"/>
  <c r="V11" i="5"/>
  <c r="V15" i="5"/>
  <c r="V19" i="5"/>
  <c r="V23" i="5"/>
  <c r="V27" i="5"/>
  <c r="V31" i="5"/>
  <c r="V34" i="5"/>
  <c r="V36" i="5"/>
  <c r="V38" i="5"/>
  <c r="V40" i="5"/>
  <c r="V42" i="5"/>
  <c r="V44" i="5"/>
  <c r="V46" i="5"/>
  <c r="V48" i="5"/>
  <c r="A50" i="5"/>
  <c r="A51" i="5" s="1"/>
  <c r="J34" i="5"/>
  <c r="J36" i="5"/>
  <c r="J38" i="5"/>
  <c r="J40" i="5"/>
  <c r="J42" i="5"/>
  <c r="J44" i="5"/>
  <c r="J46" i="5"/>
  <c r="J48" i="5"/>
  <c r="J35" i="5"/>
  <c r="J37" i="5"/>
  <c r="J39" i="5"/>
  <c r="J41" i="5"/>
  <c r="J43" i="5"/>
  <c r="W43" i="5" s="1"/>
  <c r="J45" i="5"/>
  <c r="J47" i="5"/>
  <c r="W47" i="5" s="1"/>
  <c r="W39" i="5" l="1"/>
  <c r="Y39" i="5" s="1"/>
  <c r="AA39" i="5" s="1"/>
  <c r="W41" i="5"/>
  <c r="Y41" i="5" s="1"/>
  <c r="AA41" i="5" s="1"/>
  <c r="W35" i="5"/>
  <c r="Y35" i="5" s="1"/>
  <c r="AA35" i="5" s="1"/>
  <c r="W48" i="5"/>
  <c r="Y48" i="5" s="1"/>
  <c r="AA48" i="5" s="1"/>
  <c r="W40" i="5"/>
  <c r="Y40" i="5" s="1"/>
  <c r="AA40" i="5" s="1"/>
  <c r="W42" i="5"/>
  <c r="Y42" i="5" s="1"/>
  <c r="AA42" i="5" s="1"/>
  <c r="W34" i="5"/>
  <c r="Y34" i="5" s="1"/>
  <c r="AA34" i="5" s="1"/>
  <c r="W46" i="5"/>
  <c r="Y46" i="5" s="1"/>
  <c r="AA46" i="5" s="1"/>
  <c r="W38" i="5"/>
  <c r="Y38" i="5" s="1"/>
  <c r="AA38" i="5" s="1"/>
  <c r="W45" i="5"/>
  <c r="Y45" i="5" s="1"/>
  <c r="AA45" i="5" s="1"/>
  <c r="W37" i="5"/>
  <c r="Y37" i="5" s="1"/>
  <c r="AA37" i="5" s="1"/>
  <c r="W44" i="5"/>
  <c r="Y44" i="5" s="1"/>
  <c r="AA44" i="5" s="1"/>
  <c r="W36" i="5"/>
  <c r="Y36" i="5" s="1"/>
  <c r="AA36" i="5" s="1"/>
  <c r="Y47" i="5"/>
  <c r="AA47" i="5" s="1"/>
  <c r="Y43" i="5"/>
  <c r="AA43" i="5" s="1"/>
  <c r="J49" i="5"/>
  <c r="W49" i="5" s="1"/>
  <c r="Y49" i="5" l="1"/>
  <c r="AA49" i="5" s="1"/>
  <c r="J26" i="4"/>
  <c r="H26" i="4"/>
  <c r="I26" i="4"/>
  <c r="K26" i="4"/>
  <c r="C210" i="4" l="1"/>
  <c r="A3" i="4"/>
  <c r="J211" i="4" l="1"/>
  <c r="J214" i="4" s="1"/>
  <c r="B3" i="2"/>
  <c r="A3" i="2"/>
  <c r="C33" i="5" l="1"/>
  <c r="E33" i="5" s="1"/>
  <c r="H33" i="5" s="1"/>
  <c r="C10" i="5"/>
  <c r="C31" i="5"/>
  <c r="E31" i="5" s="1"/>
  <c r="C29" i="5"/>
  <c r="E29" i="5" s="1"/>
  <c r="H29" i="5" s="1"/>
  <c r="C27" i="5"/>
  <c r="E27" i="5" s="1"/>
  <c r="H27" i="5" s="1"/>
  <c r="C23" i="5"/>
  <c r="E23" i="5" s="1"/>
  <c r="C19" i="5"/>
  <c r="E19" i="5" s="1"/>
  <c r="C15" i="5"/>
  <c r="E15" i="5" s="1"/>
  <c r="C11" i="5"/>
  <c r="C22" i="5"/>
  <c r="E22" i="5" s="1"/>
  <c r="C32" i="5"/>
  <c r="E32" i="5" s="1"/>
  <c r="H32" i="5" s="1"/>
  <c r="C30" i="5"/>
  <c r="E30" i="5" s="1"/>
  <c r="H30" i="5" s="1"/>
  <c r="C28" i="5"/>
  <c r="E28" i="5" s="1"/>
  <c r="H28" i="5" s="1"/>
  <c r="C26" i="5"/>
  <c r="E26" i="5" s="1"/>
  <c r="H26" i="5" s="1"/>
  <c r="C21" i="5"/>
  <c r="E21" i="5" s="1"/>
  <c r="C17" i="5"/>
  <c r="E17" i="5" s="1"/>
  <c r="C13" i="5"/>
  <c r="E13" i="5" s="1"/>
  <c r="H13" i="5" s="1"/>
  <c r="C20" i="5"/>
  <c r="E20" i="5" s="1"/>
  <c r="C16" i="5"/>
  <c r="E16" i="5" s="1"/>
  <c r="C12" i="5"/>
  <c r="E12" i="5" s="1"/>
  <c r="C25" i="5"/>
  <c r="E25" i="5" s="1"/>
  <c r="C18" i="5"/>
  <c r="E18" i="5" s="1"/>
  <c r="C14" i="5"/>
  <c r="E14" i="5" s="1"/>
  <c r="H14" i="5" s="1"/>
  <c r="C24" i="5"/>
  <c r="E24" i="5" s="1"/>
  <c r="E10" i="5" l="1"/>
  <c r="H10" i="5" s="1"/>
  <c r="C53" i="5"/>
  <c r="H16" i="5"/>
  <c r="J16" i="5" s="1"/>
  <c r="W16" i="5" s="1"/>
  <c r="Y16" i="5" s="1"/>
  <c r="AA16" i="5" s="1"/>
  <c r="H18" i="5"/>
  <c r="J18" i="5" s="1"/>
  <c r="W18" i="5" s="1"/>
  <c r="Y18" i="5" s="1"/>
  <c r="AA18" i="5" s="1"/>
  <c r="H20" i="5"/>
  <c r="J20" i="5" s="1"/>
  <c r="W20" i="5" s="1"/>
  <c r="Y20" i="5" s="1"/>
  <c r="AA20" i="5" s="1"/>
  <c r="H19" i="5"/>
  <c r="J19" i="5" s="1"/>
  <c r="W19" i="5" s="1"/>
  <c r="Y19" i="5" s="1"/>
  <c r="AA19" i="5" s="1"/>
  <c r="H31" i="5"/>
  <c r="J31" i="5" s="1"/>
  <c r="W31" i="5" s="1"/>
  <c r="Y31" i="5" s="1"/>
  <c r="AA31" i="5" s="1"/>
  <c r="H25" i="5"/>
  <c r="J25" i="5" s="1"/>
  <c r="W25" i="5" s="1"/>
  <c r="Y25" i="5" s="1"/>
  <c r="AA25" i="5" s="1"/>
  <c r="H22" i="5"/>
  <c r="J22" i="5" s="1"/>
  <c r="W22" i="5" s="1"/>
  <c r="Y22" i="5" s="1"/>
  <c r="AA22" i="5" s="1"/>
  <c r="H23" i="5"/>
  <c r="J23" i="5" s="1"/>
  <c r="W23" i="5" s="1"/>
  <c r="Y23" i="5" s="1"/>
  <c r="AA23" i="5" s="1"/>
  <c r="H24" i="5"/>
  <c r="J24" i="5" s="1"/>
  <c r="W24" i="5" s="1"/>
  <c r="Y24" i="5" s="1"/>
  <c r="AA24" i="5" s="1"/>
  <c r="H12" i="5"/>
  <c r="J12" i="5" s="1"/>
  <c r="W12" i="5" s="1"/>
  <c r="Y12" i="5" s="1"/>
  <c r="AA12" i="5" s="1"/>
  <c r="H17" i="5"/>
  <c r="J17" i="5" s="1"/>
  <c r="W17" i="5" s="1"/>
  <c r="Y17" i="5" s="1"/>
  <c r="AA17" i="5" s="1"/>
  <c r="H21" i="5"/>
  <c r="J21" i="5" s="1"/>
  <c r="W21" i="5" s="1"/>
  <c r="Y21" i="5" s="1"/>
  <c r="AA21" i="5" s="1"/>
  <c r="H15" i="5"/>
  <c r="J15" i="5" s="1"/>
  <c r="W15" i="5" s="1"/>
  <c r="Y15" i="5" s="1"/>
  <c r="AA15" i="5" s="1"/>
  <c r="E11" i="5"/>
  <c r="J13" i="5"/>
  <c r="W13" i="5" s="1"/>
  <c r="Y13" i="5" s="1"/>
  <c r="AA13" i="5" s="1"/>
  <c r="J30" i="5"/>
  <c r="W30" i="5" s="1"/>
  <c r="J27" i="5"/>
  <c r="W27" i="5" s="1"/>
  <c r="J14" i="5"/>
  <c r="W14" i="5" s="1"/>
  <c r="J32" i="5"/>
  <c r="W32" i="5" s="1"/>
  <c r="J29" i="5"/>
  <c r="W29" i="5" s="1"/>
  <c r="J26" i="5"/>
  <c r="W26" i="5" s="1"/>
  <c r="J28" i="5"/>
  <c r="W28" i="5" s="1"/>
  <c r="J33" i="5"/>
  <c r="W33" i="5" s="1"/>
  <c r="H11" i="5" l="1"/>
  <c r="J11" i="5" s="1"/>
  <c r="W11" i="5" s="1"/>
  <c r="Y11" i="5" s="1"/>
  <c r="AA11" i="5" s="1"/>
  <c r="Y28" i="5"/>
  <c r="AA28" i="5" s="1"/>
  <c r="Y26" i="5"/>
  <c r="AA26" i="5" s="1"/>
  <c r="Y27" i="5"/>
  <c r="AA27" i="5" s="1"/>
  <c r="Y29" i="5"/>
  <c r="AA29" i="5" s="1"/>
  <c r="Y30" i="5"/>
  <c r="AA30" i="5" s="1"/>
  <c r="Y33" i="5"/>
  <c r="AA33" i="5" s="1"/>
  <c r="Y32" i="5"/>
  <c r="AA32" i="5" s="1"/>
  <c r="Y14" i="5"/>
  <c r="AA14" i="5" s="1"/>
  <c r="J10" i="5" l="1"/>
  <c r="V10" i="5" l="1"/>
  <c r="W10" i="5" s="1"/>
  <c r="Y10" i="5" s="1"/>
  <c r="AA10" i="5" s="1"/>
</calcChain>
</file>

<file path=xl/comments1.xml><?xml version="1.0" encoding="utf-8"?>
<comments xmlns="http://schemas.openxmlformats.org/spreadsheetml/2006/main">
  <authors>
    <author>Schyra, Matthias</author>
  </authors>
  <commentList>
    <comment ref="C6" authorId="0">
      <text>
        <r>
          <rPr>
            <sz val="9"/>
            <color indexed="81"/>
            <rFont val="Tahoma"/>
            <family val="2"/>
          </rPr>
          <t xml:space="preserve">Vorschlag der Projektgruppe
</t>
        </r>
      </text>
    </comment>
    <comment ref="C7" authorId="0">
      <text>
        <r>
          <rPr>
            <sz val="9"/>
            <color indexed="81"/>
            <rFont val="Tahoma"/>
            <family val="2"/>
          </rPr>
          <t xml:space="preserve">Vorschlag der Projektgruppe
</t>
        </r>
      </text>
    </comment>
    <comment ref="C8" authorId="0">
      <text>
        <r>
          <rPr>
            <sz val="9"/>
            <color indexed="81"/>
            <rFont val="Tahoma"/>
            <family val="2"/>
          </rPr>
          <t>Vorschlag der Projektgruppe</t>
        </r>
      </text>
    </comment>
    <comment ref="G8" authorId="0">
      <text>
        <r>
          <rPr>
            <sz val="9"/>
            <color indexed="81"/>
            <rFont val="Tahoma"/>
            <family val="2"/>
          </rPr>
          <t xml:space="preserve">Bitte tragen Sie hier das Entstehungsjahr der unten eingetragenen Kosten ein. </t>
        </r>
      </text>
    </comment>
    <comment ref="C9" authorId="0">
      <text>
        <r>
          <rPr>
            <sz val="9"/>
            <color indexed="81"/>
            <rFont val="Tahoma"/>
            <family val="2"/>
          </rPr>
          <t>Vorschlag der Projektgruppe</t>
        </r>
      </text>
    </comment>
  </commentList>
</comments>
</file>

<file path=xl/comments2.xml><?xml version="1.0" encoding="utf-8"?>
<comments xmlns="http://schemas.openxmlformats.org/spreadsheetml/2006/main">
  <authors>
    <author>Schyra, Matthias</author>
  </authors>
  <commentList>
    <comment ref="B9" authorId="0">
      <text>
        <r>
          <rPr>
            <sz val="9"/>
            <color indexed="81"/>
            <rFont val="Tahoma"/>
            <family val="2"/>
          </rPr>
          <t>Standardmäßig ist hinterlegt, dass alle Bewohner eines Gebäudes an Arbeitstagen (220 Tage im Jahr) an einer gemeinschaftlichen Mittagsverpflegung in Werkstätten, bei vergleichbaren Leistungsanbietern, in Förderstätten teilnehmen, oder bei Verpflegung unter der Woche im Haus auch eine gemeinschaftliche Mittagverpflegung zu gleichen Kosten durch den Leistungsträger erfolgt. Sofern dies nicht auf alle Bewohner zutrifft, muss die Anzahl Bewohner in Reiter Mittagessen manuell geändert werden. Dann muss im Reiter Kostenzuordnung jedoch auch in den Spalten G - I die Aufteilung der Kosten auf alle von „ja“ auf „nein“ umgestellt werden.</t>
        </r>
      </text>
    </comment>
    <comment ref="B13" authorId="0">
      <text>
        <r>
          <rPr>
            <sz val="9"/>
            <color rgb="FF000000"/>
            <rFont val="Tahoma"/>
            <family val="2"/>
          </rPr>
          <t xml:space="preserve">Die Zahl von 220 Arbeitstagen im Jahr ergibt sich aus dem Wortlauf des </t>
        </r>
        <r>
          <rPr>
            <sz val="9"/>
            <color rgb="FF000000"/>
            <rFont val="Tahoma"/>
            <family val="2"/>
          </rPr>
          <t>§</t>
        </r>
        <r>
          <rPr>
            <sz val="9"/>
            <color rgb="FF000000"/>
            <rFont val="Tahoma"/>
            <family val="2"/>
          </rPr>
          <t xml:space="preserve">42b Abs.2 Nr.3 SGB XII in der Fassung ab 01.01.2020).
</t>
        </r>
      </text>
    </comment>
  </commentList>
</comments>
</file>

<file path=xl/comments3.xml><?xml version="1.0" encoding="utf-8"?>
<comments xmlns="http://schemas.openxmlformats.org/spreadsheetml/2006/main">
  <authors>
    <author>Schyra, Matthias</author>
  </authors>
  <commentList>
    <comment ref="A10" authorId="0">
      <text>
        <r>
          <rPr>
            <sz val="9"/>
            <color indexed="81"/>
            <rFont val="Tahoma"/>
            <family val="2"/>
          </rPr>
          <t xml:space="preserve">Sofern die </t>
        </r>
        <r>
          <rPr>
            <u/>
            <sz val="9"/>
            <color indexed="81"/>
            <rFont val="Tahoma"/>
            <family val="2"/>
          </rPr>
          <t>Leistungsberechtigten</t>
        </r>
        <r>
          <rPr>
            <sz val="9"/>
            <color indexed="81"/>
            <rFont val="Tahoma"/>
            <family val="2"/>
          </rPr>
          <t xml:space="preserve"> ihre Bekleidung selbst aus den ihnen verbleibenden Mitteln einkaufen, muss hierfür ein angemessener Ansatz in den Orientierungswert für verbleibende Barmittel eingerechnet werden.
Sofern der </t>
        </r>
        <r>
          <rPr>
            <u/>
            <sz val="9"/>
            <color indexed="81"/>
            <rFont val="Tahoma"/>
            <family val="2"/>
          </rPr>
          <t>Leistungserbringer</t>
        </r>
        <r>
          <rPr>
            <sz val="9"/>
            <color indexed="81"/>
            <rFont val="Tahoma"/>
            <family val="2"/>
          </rPr>
          <t xml:space="preserve"> diese Dienstleistung erbringt, ist kein Ansatz für die verbleibenden Barmittel notwendig, jedoch sind dann die Kosten im Reiter "Kostenzuordnung" zu erfassen und verbleiben damit nicht bei den Leistungsberechtigten. </t>
        </r>
      </text>
    </comment>
  </commentList>
</comments>
</file>

<file path=xl/comments4.xml><?xml version="1.0" encoding="utf-8"?>
<comments xmlns="http://schemas.openxmlformats.org/spreadsheetml/2006/main">
  <authors>
    <author>Schyra, Matthias</author>
  </authors>
  <commentList>
    <comment ref="D6" authorId="0">
      <text>
        <r>
          <rPr>
            <sz val="9"/>
            <color indexed="81"/>
            <rFont val="Tahoma"/>
            <family val="2"/>
          </rPr>
          <t>Hinweis: Die individuellen Regelbedarfs-finanzierten Kosten in Spalte D können unterschiedliche Personen betreffen. Sie können deshalb nicht per Formel summiert werden. Für jeden Bewohner, der eine solche Leistung in Anspruch nimmt, muss eine getrennte Zusammenstellung manuell erfolgen. Die jährliche Summe der hier erfassten individuellen Leistungen pro Bewohner sollte mit der jährlichen Summe der individuellen regelbedarfs-finanzierten Kosten in Reiter "Kostenzuordnung" Spalte I übereinstimmen)</t>
        </r>
      </text>
    </comment>
    <comment ref="S8" authorId="0">
      <text>
        <r>
          <rPr>
            <sz val="9"/>
            <color indexed="81"/>
            <rFont val="Tahoma"/>
            <family val="2"/>
          </rPr>
          <t xml:space="preserve">lt. aktueller geseetzlicher Regelung in §42b SGB XI (zuletzt geändert duch das StaFamG; Wegfall der Eigenbeteiligung)) kann ein Mehrbedarf bei der Grundsicherung geltend machen in Höhe von aktuell 3,10 € je Arbeitstag. Somit werden zusätzlich 3,10 € an den Leistungsberechtigten ausbezahlt. </t>
        </r>
      </text>
    </comment>
    <comment ref="J9" authorId="0">
      <text>
        <r>
          <rPr>
            <sz val="9"/>
            <color indexed="81"/>
            <rFont val="Tahoma"/>
            <family val="2"/>
          </rPr>
          <t>Regelbedarfsstufe 2 
(§ 8 Abs. 1 Nr. 3 RBEG)
Stand 2019</t>
        </r>
      </text>
    </comment>
  </commentList>
</comments>
</file>

<file path=xl/sharedStrings.xml><?xml version="1.0" encoding="utf-8"?>
<sst xmlns="http://schemas.openxmlformats.org/spreadsheetml/2006/main" count="642" uniqueCount="475">
  <si>
    <t>Lebensmittel</t>
  </si>
  <si>
    <t>Medizinischer Bedarf – Behandlungspflege</t>
  </si>
  <si>
    <t>Medizinischer Bedarf – Hausapotheke</t>
  </si>
  <si>
    <t>Allgemeiner pflegerischer Sachbedarf für SGB XI-Leistungen</t>
  </si>
  <si>
    <t>Betreuungsaufwand</t>
  </si>
  <si>
    <t>Aufwand für therapeutische Maßnahmen</t>
  </si>
  <si>
    <t>Lehr- und Lernmittel</t>
  </si>
  <si>
    <t>Aufwand für Bekleidung Klienten</t>
  </si>
  <si>
    <t>Aufwand für Nachhilfe</t>
  </si>
  <si>
    <t>Aufwand für Weihnachtsgeld Klienten</t>
  </si>
  <si>
    <t>Aufwand für individuelle Nebenleistungen Klienten</t>
  </si>
  <si>
    <t>Aufwand für Erstaustattung</t>
  </si>
  <si>
    <t>Wasser, Abwasser</t>
  </si>
  <si>
    <t>Strom</t>
  </si>
  <si>
    <t>Gas, Heizöl, Holz, Fernwärme</t>
  </si>
  <si>
    <t>Treibstoffe und Gas für Kfz</t>
  </si>
  <si>
    <t>Wäschereinigung/Pflege in Eigenleistung</t>
  </si>
  <si>
    <t xml:space="preserve">Dienst- und Schutzkleidung </t>
  </si>
  <si>
    <t>Gartenpflege in Eigenleistung</t>
  </si>
  <si>
    <t>Material der Hilfs- und Nebenbetriebe</t>
  </si>
  <si>
    <t>Materialaufwand für Fertigungsstellen</t>
  </si>
  <si>
    <t>Fremdreinigung</t>
  </si>
  <si>
    <t>Fremdwäscherei u. a. auch Wäschereinigung</t>
  </si>
  <si>
    <t>Büromaterial (inkl. EDV-Material)</t>
  </si>
  <si>
    <t>Bankspesen</t>
  </si>
  <si>
    <t>Porti, Zustellkosten</t>
  </si>
  <si>
    <t>Frachten</t>
  </si>
  <si>
    <t>Telefon, Telefax, Internet</t>
  </si>
  <si>
    <t>Rundfunkbeiträge</t>
  </si>
  <si>
    <t>Bücher, Zeitschriften, Fachliteratur</t>
  </si>
  <si>
    <t xml:space="preserve">Reisekosten, Tagungskosten </t>
  </si>
  <si>
    <t>Personalbeschaffungsaufwendungen</t>
  </si>
  <si>
    <t>Beratungsaufwendungen, Prüfungs-, Gerichts- und Anwaltskosten</t>
  </si>
  <si>
    <t>Mitgliedsbeiträge an Verbände und Organisationen</t>
  </si>
  <si>
    <t>Aufwendungen für Werbung, Repräsentation und Gästebetreuung</t>
  </si>
  <si>
    <t>Aufwendungen für externe Verwaltungsarbeiten und Software</t>
  </si>
  <si>
    <t>Sonstige Verwaltungsaufwendungen</t>
  </si>
  <si>
    <t>Instandhaltung/Instandsetzung – Außenanlagen</t>
  </si>
  <si>
    <t>Instandhaltung/Instandsetzung – Gebäude</t>
  </si>
  <si>
    <t>Instandhaltung/Instandsetzung – Technische Anlagen und Maschinen</t>
  </si>
  <si>
    <t>Instandhaltung/Instandsetzung – Betriebs- und Geschäftsausstattung</t>
  </si>
  <si>
    <t>Instandhaltung/Instandsetzung – Fuhrpark</t>
  </si>
  <si>
    <t>Wartung – Außenanlagen</t>
  </si>
  <si>
    <t>Wartung – Gebäude</t>
  </si>
  <si>
    <t>Wartung – Technische Anlagen und Maschinen</t>
  </si>
  <si>
    <t>Wartung – Betriebs- und Geschäftsausstattung</t>
  </si>
  <si>
    <t>Wartung – Fuhrpark</t>
  </si>
  <si>
    <t>Steuern vom Einkommen und Ertrag</t>
  </si>
  <si>
    <t>Kfz-Steuern</t>
  </si>
  <si>
    <t>Abgaben und Gebühren</t>
  </si>
  <si>
    <t>Müllgebühren/Abfallentsorgung</t>
  </si>
  <si>
    <t>Kfz-Versicherungen</t>
  </si>
  <si>
    <t>Zinsen für Betriebsmittelkredite/Kontokorrentkredite</t>
  </si>
  <si>
    <t>Zinsen aus Aufzinsungen von langfristigen Rückstellungen</t>
  </si>
  <si>
    <t>(Sonstige) Zinsähnliche Aufwendungen</t>
  </si>
  <si>
    <t>Zuführung von Fördermitteln für Investitionen zu Sonderposten oder Verbindlichkeiten</t>
  </si>
  <si>
    <t>Zuführung von zweckgebundenen Spenden für Investitionen zu Sonderposten oder Verbindlichkeiten</t>
  </si>
  <si>
    <t>Zuführung von zweckgebundenen Spenden zu Verbindlichkeiten (sofern nicht unter 752 zu buchen)</t>
  </si>
  <si>
    <t>Abschreibungen auf immaterielle Vermögensgegenstände des Anlagevermögens</t>
  </si>
  <si>
    <t>Abschreibungen auf Finanzanlagen und auf Wertpapiere des Umlaufvermögens</t>
  </si>
  <si>
    <t>Sonstige außergewöhnliche Abschreibung</t>
  </si>
  <si>
    <t xml:space="preserve">Sonstige betriebliche Aufwendungen für Mitarbeiter </t>
  </si>
  <si>
    <t>Sachaufwendungen der Ausbildungsstätten</t>
  </si>
  <si>
    <t>Mieten</t>
  </si>
  <si>
    <t>Mietnebenkosten/Eigentümerumlage</t>
  </si>
  <si>
    <t>Leasing unbewegliches Anlagevermögen</t>
  </si>
  <si>
    <t>Leasing bewegliches Anlagevermögen</t>
  </si>
  <si>
    <t>Pachten und Erbbauzinsen</t>
  </si>
  <si>
    <t>Umlagen für Fachberatung</t>
  </si>
  <si>
    <t>Honorare für Referenten etc. (sofern nicht Konto 7801 zuzuordnen)</t>
  </si>
  <si>
    <t>Personal von Zeitarbeitsfirmen / Sonst. Personaldienstleistungen</t>
  </si>
  <si>
    <t>Aufwendungen für Leistungen nach SGB XI</t>
  </si>
  <si>
    <t>Aufwendungen für Leistungen nach SGB V</t>
  </si>
  <si>
    <t>Aufwendungen für sonstige bezogene Leistungen von Koop.</t>
  </si>
  <si>
    <t>Verluste aus Schadensfällen</t>
  </si>
  <si>
    <t>Abschreibungen auf sonstige Vermögensgegenstände
(außer Wertpapiere)</t>
  </si>
  <si>
    <t>Verluste aus dem Abgang immaterieller Vermögensgegen-
stände oder Sachanlagen</t>
  </si>
  <si>
    <t>Verluste aus dem Abgang von Finanzanlagen</t>
  </si>
  <si>
    <t>Aufwand Altenpflege-Ausbildungsumlage (KVJS)</t>
  </si>
  <si>
    <t xml:space="preserve">Ausgleichsabgabe nach dem SGB IX </t>
  </si>
  <si>
    <t>Periodenfremde Aufwendungen Personalaufwand</t>
  </si>
  <si>
    <t>Spenden und ähnliche Aufwendungen</t>
  </si>
  <si>
    <t>Betriebszuschüsse an andere gemeinnützige Einrichtungen und Dienste</t>
  </si>
  <si>
    <t>Fachleistung</t>
  </si>
  <si>
    <t>Regelbedarf</t>
  </si>
  <si>
    <t>Kostenzuordnung:</t>
  </si>
  <si>
    <t>andere Refinanzierung</t>
  </si>
  <si>
    <t>Aufteilung nach Köpfen</t>
  </si>
  <si>
    <t>ja</t>
  </si>
  <si>
    <t>nein</t>
  </si>
  <si>
    <t>Stammdaten</t>
  </si>
  <si>
    <t>diese Felder sind auszufüllen</t>
  </si>
  <si>
    <t>Einrichtung / Standort:</t>
  </si>
  <si>
    <t>Standort-Landkreis:</t>
  </si>
  <si>
    <t>Anzahl Plätze</t>
  </si>
  <si>
    <t>Vor Ausfüllen der Berechnungsvorlage wird die Lektüre des Leitfadens empfohlen!</t>
  </si>
  <si>
    <t>Regelbedarfs-finanzierte Kosten</t>
  </si>
  <si>
    <t>Version 1.0</t>
  </si>
  <si>
    <t>1) Kontenbezeichnung</t>
  </si>
  <si>
    <t>2) Kosten 
pro Jahr für alle Bewohner</t>
  </si>
  <si>
    <t>Summe</t>
  </si>
  <si>
    <t>Kosten des Leistungserbringers:</t>
  </si>
  <si>
    <t>pro Monat</t>
  </si>
  <si>
    <t>Kostenzuordnung</t>
  </si>
  <si>
    <t>Kosten p.a. für alle</t>
  </si>
  <si>
    <t>indiv. Teiler</t>
  </si>
  <si>
    <t>= monatlicher 
Rechnungsbetrag d. Leistungsberbring.</t>
  </si>
  <si>
    <t>Refinanzierung pro Bewohner:</t>
  </si>
  <si>
    <t>Grundsteuer</t>
  </si>
  <si>
    <t>Gebäudeversicherung</t>
  </si>
  <si>
    <t xml:space="preserve">Individuell
pro Monat
</t>
  </si>
  <si>
    <t>für alle 
pro Monat</t>
  </si>
  <si>
    <t>Summe
pro Monat</t>
  </si>
  <si>
    <t>Medizinisch-pflegerischer und therapeutischer
Bedarf / Betreuungsaufwand</t>
  </si>
  <si>
    <t>Wasser, Energie, Brennstoffe</t>
  </si>
  <si>
    <t>Wirtschaftsbedarf</t>
  </si>
  <si>
    <t>Aufwendungen für Verwaltungsbedarf</t>
  </si>
  <si>
    <t>Aufwendungen für zentrale Dienstleistungen (trägerintern)</t>
  </si>
  <si>
    <t>Instandhaltung/Instandsetzung und Wartung</t>
  </si>
  <si>
    <t>Steuern, Abgaben und Versicherungen</t>
  </si>
  <si>
    <t>Zinsen und ähnliche Aufwendungen</t>
  </si>
  <si>
    <t>Zuführung von Fördermitteln zu Sonderposten oder Verbindlichkeiten (sowie zu Ausgleichposten)</t>
  </si>
  <si>
    <t>Abschreibungen</t>
  </si>
  <si>
    <t>Sonstige betriebliche Aufwendungen</t>
  </si>
  <si>
    <t>Außergewöhnliche Aufwendungen</t>
  </si>
  <si>
    <t>Spenden und Betriebszuschüsse</t>
  </si>
  <si>
    <t>Wartung – Sonstiges</t>
  </si>
  <si>
    <t>Instandhaltung/Instandsetzung – Sonstiges</t>
  </si>
  <si>
    <t>bitte ein "x" setzen, wenn Voraussetzung vorliegt!</t>
  </si>
  <si>
    <t>Bitte Prozentzahl gem §30 Abs.3 SGB XII eintragen</t>
  </si>
  <si>
    <t>vgl. Empfehlungen des Deutschen Vereins
zur Gewährung von Krankenkostzulagen
in der Sozialhilfe</t>
  </si>
  <si>
    <t>Arb.tage pro Monat:</t>
  </si>
  <si>
    <t>= monatliche
Grundpauschale Lebensunterhalt</t>
  </si>
  <si>
    <t>= monatliche
Zusatzleistungen der Einrichtung</t>
  </si>
  <si>
    <r>
      <rPr>
        <b/>
        <sz val="14"/>
        <color theme="1"/>
        <rFont val="Calibri"/>
        <family val="2"/>
        <scheme val="minor"/>
      </rPr>
      <t>Gesamt-
bedarf</t>
    </r>
    <r>
      <rPr>
        <b/>
        <sz val="11"/>
        <color theme="1"/>
        <rFont val="Calibri"/>
        <family val="2"/>
        <scheme val="minor"/>
      </rPr>
      <t xml:space="preserve">
</t>
    </r>
  </si>
  <si>
    <t>Mehrbedarf pro Essen</t>
  </si>
  <si>
    <r>
      <rPr>
        <b/>
        <sz val="14"/>
        <rFont val="Calibri"/>
        <family val="2"/>
        <scheme val="minor"/>
      </rPr>
      <t>davon 
Regel-
bedarf</t>
    </r>
    <r>
      <rPr>
        <b/>
        <sz val="11"/>
        <rFont val="Calibri"/>
        <family val="2"/>
        <scheme val="minor"/>
      </rPr>
      <t xml:space="preserve">
(RBS 2)</t>
    </r>
  </si>
  <si>
    <t>Kontrolle</t>
  </si>
  <si>
    <r>
      <t>Abschreibungen auf Sachanlagen</t>
    </r>
    <r>
      <rPr>
        <b/>
        <sz val="8"/>
        <color rgb="FF002060"/>
        <rFont val="Calibri"/>
        <family val="2"/>
        <scheme val="minor"/>
      </rPr>
      <t xml:space="preserve"> OHNE KFZ</t>
    </r>
  </si>
  <si>
    <t>Abschreibung KfZ</t>
  </si>
  <si>
    <t>Aufwendungen aus Kostenerstattungen für den Einsatz von Arbeitnehmern anderer Träger als Vertretungskräfte</t>
  </si>
  <si>
    <t>Anzahl Bewohner</t>
  </si>
  <si>
    <t>Kosten Mittagessen pro Tag</t>
  </si>
  <si>
    <t>Anzahl Arbeitstage pro Jahr</t>
  </si>
  <si>
    <r>
      <t>Kosten (</t>
    </r>
    <r>
      <rPr>
        <b/>
        <u/>
        <sz val="11"/>
        <rFont val="Calibri"/>
        <family val="2"/>
        <scheme val="minor"/>
      </rPr>
      <t>ohne</t>
    </r>
    <r>
      <rPr>
        <b/>
        <sz val="11"/>
        <rFont val="Calibri"/>
        <family val="2"/>
        <scheme val="minor"/>
      </rPr>
      <t xml:space="preserve"> Mittagsverpflegung in Werkstätten,bei vergleichbaren Leistungsanbietern, Förderstätten, u.ä.):</t>
    </r>
  </si>
  <si>
    <t>Summe pro Jahr</t>
  </si>
  <si>
    <t>gemeinschaftl. Mittagsverpflegung</t>
  </si>
  <si>
    <t>Summe Mittagsverpflegung pro Jahr</t>
  </si>
  <si>
    <t>Regelbed.fin. für alle:</t>
  </si>
  <si>
    <t>zusätzlich individuell:</t>
  </si>
  <si>
    <t>Summe gesamt</t>
  </si>
  <si>
    <t>davon Summe Regelbedarf</t>
  </si>
  <si>
    <t>Bitte tragen Sie  "leer" ein für</t>
  </si>
  <si>
    <t>Plätze,die derzeit nicht belegt sind. Das Tool gleich die Anzahl der eingetragenen Bewohner mit der Platzzahl ab.</t>
  </si>
  <si>
    <t>(Bitte beachten Sie den Kommentar zu diesem Feld)</t>
  </si>
  <si>
    <t>RBS2:</t>
  </si>
  <si>
    <t>RBS 1:</t>
  </si>
  <si>
    <r>
      <t>individuelle Regelbeds-
finanzierte Wahlleistung</t>
    </r>
    <r>
      <rPr>
        <sz val="10"/>
        <color theme="1"/>
        <rFont val="Calibri"/>
        <family val="2"/>
        <scheme val="minor"/>
      </rPr>
      <t xml:space="preserve">
</t>
    </r>
  </si>
  <si>
    <t xml:space="preserve">Rechnungs-betrag Lebens-unterhalt
</t>
  </si>
  <si>
    <t xml:space="preserve">3) Kosten-
zuordnung
</t>
  </si>
  <si>
    <t>DROPDOWN-MENU!</t>
  </si>
  <si>
    <t xml:space="preserve">zusätzl. Regelbedarfs-finanzierte Kosten
für einzelne Bewohner
pro Monat
</t>
  </si>
  <si>
    <t>Berechnung per Formel</t>
  </si>
  <si>
    <t>dort in den Nebenkosten zu erfassen, somit auch nicht über den Regelbedarf zu refinanzieren. Eine Aufteilung in KdU und Fachleistung ist für die Berechnung des Regelbedarfs nicht nötig.</t>
  </si>
  <si>
    <t>Abteilung, Code</t>
  </si>
  <si>
    <t>Gegenstand der Nachweisung</t>
  </si>
  <si>
    <t>01</t>
  </si>
  <si>
    <t>Nahrungsmittel, alkoholfreie Getränke</t>
  </si>
  <si>
    <t>0110 000</t>
  </si>
  <si>
    <t xml:space="preserve">Nahrungsmittel </t>
  </si>
  <si>
    <t>0120 000</t>
  </si>
  <si>
    <t>Getränke</t>
  </si>
  <si>
    <t>0210 000</t>
  </si>
  <si>
    <t>alkoholische Getränke (substituiert durch Mineralwasser)</t>
  </si>
  <si>
    <t>03</t>
  </si>
  <si>
    <t>Bekleidung und Schuhe</t>
  </si>
  <si>
    <t>0312 100</t>
  </si>
  <si>
    <t>Bekleidung für Herren ab 14</t>
  </si>
  <si>
    <t>0312 200</t>
  </si>
  <si>
    <t>Bekleidung für Damen ab 14</t>
  </si>
  <si>
    <t>0311 000</t>
  </si>
  <si>
    <t>Bekleidungsstoffe</t>
  </si>
  <si>
    <t>0313 000</t>
  </si>
  <si>
    <t>Bekleidungszubehör</t>
  </si>
  <si>
    <t>0321 100</t>
  </si>
  <si>
    <t>Schuhe für Herren ab 14</t>
  </si>
  <si>
    <t>0321 200</t>
  </si>
  <si>
    <t>Schuhe für Damen ab 14</t>
  </si>
  <si>
    <t>0321 900</t>
  </si>
  <si>
    <t>Schuhzubehör</t>
  </si>
  <si>
    <t>0314 100</t>
  </si>
  <si>
    <t>fremde Änderungen und Reparaturen an Bekleidung (einschl. Leihgebühren)</t>
  </si>
  <si>
    <t>0322 000</t>
  </si>
  <si>
    <t>fremde Änderungen und Reparaturen an Schuhen (einschl. Leihgebühren)</t>
  </si>
  <si>
    <t>04</t>
  </si>
  <si>
    <t>Wohnen, Energie und Wohnungsinstandhaltung</t>
  </si>
  <si>
    <t>0451 010</t>
  </si>
  <si>
    <t>Strom (auch Solarenergie)</t>
  </si>
  <si>
    <t>0431 000</t>
  </si>
  <si>
    <t>Ausgaben für Instandhaltung und Schönheitsreparaturen Eigenleistungen
Mieter- Untermieterinnen für Haupt-, Zweit- und Freizeitwohnungen</t>
  </si>
  <si>
    <t>0431 915</t>
  </si>
  <si>
    <t>Ausgaben für kleinere Instandhaltung, Reparaturen der Eigentümer, Eigenleistungen</t>
  </si>
  <si>
    <t>0413 900</t>
  </si>
  <si>
    <t>Ausgaben für Instandhaltung /Schönheitsreparaturen – Fremdleistungen 
Mieter- / Untermieterinnen für Haupt-, Zweit- und Freizeitwohnungen</t>
  </si>
  <si>
    <t>0432 915</t>
  </si>
  <si>
    <t>Ausgaben für kleinere Instandhaltung, Reparaturen der Eigentümer, Fremdleistungen (Handwerker/-innen)</t>
  </si>
  <si>
    <t>05</t>
  </si>
  <si>
    <t>Innenausstattung, Haushaltsgeräte und -gegenstände</t>
  </si>
  <si>
    <t>0511 090</t>
  </si>
  <si>
    <t>Lieferung, Installation von Möbeln und elektrischen Leuchten</t>
  </si>
  <si>
    <t>0511 900</t>
  </si>
  <si>
    <t>Möbel und Einrichtungsgegenstände</t>
  </si>
  <si>
    <t>0512 090</t>
  </si>
  <si>
    <t>Verlegen von Teppichen und elastischen Bodenbelägen</t>
  </si>
  <si>
    <t>0512 910</t>
  </si>
  <si>
    <t>Teppiche und elastische Bodenbeläge</t>
  </si>
  <si>
    <t>0520 900</t>
  </si>
  <si>
    <t>Heimtextilien</t>
  </si>
  <si>
    <t>0531 100</t>
  </si>
  <si>
    <t>Kühlschränke, Gefrierschränke / -truhen</t>
  </si>
  <si>
    <t>0531 200</t>
  </si>
  <si>
    <t>Waschmaschinen, Wäschetrockner, Geschirrspül- und Bügelmaschinen</t>
  </si>
  <si>
    <t>0531 900</t>
  </si>
  <si>
    <t>fremde Installationen Haushalts- großgeräten</t>
  </si>
  <si>
    <t>0531 901</t>
  </si>
  <si>
    <t>sonstige größere Haushaltsgeräte</t>
  </si>
  <si>
    <t>0532 000</t>
  </si>
  <si>
    <t>kleine elektrische Haushaltsgeräte</t>
  </si>
  <si>
    <t>0540 400</t>
  </si>
  <si>
    <t>Reparaturen an Glaswaren, Geschirr und anderen Gebrauchs-gegenständen für die Haushaltsführung</t>
  </si>
  <si>
    <t>0540 900</t>
  </si>
  <si>
    <t>Glaswaren, Geschirr und andere Haushaltsgegenstände</t>
  </si>
  <si>
    <t>0551 902</t>
  </si>
  <si>
    <t>elektrische Werkzeuge (inkl. Reparaturen, Miete)</t>
  </si>
  <si>
    <t>0552 030</t>
  </si>
  <si>
    <t>andere Gebrauchsgüter fürs Haus (Metallwaren, Elektroartikel)</t>
  </si>
  <si>
    <t>0552 902</t>
  </si>
  <si>
    <t>nicht elektrische Werkzeuge (inkl. Reparaturen, Miete)</t>
  </si>
  <si>
    <t>0561 000</t>
  </si>
  <si>
    <t>Verbrauchsgüter  Haushaltsführung</t>
  </si>
  <si>
    <t>0513 000</t>
  </si>
  <si>
    <t>Reparatur von Möbeln, Einrichtungs- gegenständen, Bodenbelägen</t>
  </si>
  <si>
    <t>0533 000</t>
  </si>
  <si>
    <t>Reparaturen an Haushaltsgeräten (inkl. Mieten)</t>
  </si>
  <si>
    <t>06</t>
  </si>
  <si>
    <t>Gesundheitspflege</t>
  </si>
  <si>
    <t>0611 010</t>
  </si>
  <si>
    <t>pharmazeutische Erzeugnisse
- für gesetzlich Krankenversicherte
- mit Rezept (nur Eigenanteil/ Zuzahlg)</t>
  </si>
  <si>
    <t>0611 900</t>
  </si>
  <si>
    <t>pharmazeutische Erzeugnisse mit/ohne Rezept (verauslagter Gesamtbetrag)</t>
  </si>
  <si>
    <t>0612 010</t>
  </si>
  <si>
    <t>andere medizinische Erzeugnisse
- für gesetzlich Krankenversicherte
- mit Rezept (nur Eigenanteil/ Zuzahlg)</t>
  </si>
  <si>
    <t>0612 900</t>
  </si>
  <si>
    <t>andere medizinische Erzeugnisse mit/ohne Rezept (verauslagter Gesamtbetrag)</t>
  </si>
  <si>
    <t>0613 900</t>
  </si>
  <si>
    <t>therapeutische Mittel und Geräte (einschl. Eigenanteile)</t>
  </si>
  <si>
    <t>07</t>
  </si>
  <si>
    <t>Verkehr</t>
  </si>
  <si>
    <t>0713 000</t>
  </si>
  <si>
    <t>Kauf oder Leasing von Fahrrädern</t>
  </si>
  <si>
    <t>0721 070</t>
  </si>
  <si>
    <t>Zubehör, Einzel- und Ersatzteile für Fahrräder</t>
  </si>
  <si>
    <t>0723 000</t>
  </si>
  <si>
    <t>Wartungen/Reparaturen</t>
  </si>
  <si>
    <t>0730 901</t>
  </si>
  <si>
    <t>fremde Verkehrsdienstleistungen (ohne Übernachtung) - nicht Luftverkehr</t>
  </si>
  <si>
    <t>0730 902</t>
  </si>
  <si>
    <t>fremde Verkehrsdienstleistungen ( mit Übernachtung) - nicht Luftverkehr</t>
  </si>
  <si>
    <t>08</t>
  </si>
  <si>
    <t>Nachrichtenübermittlung</t>
  </si>
  <si>
    <t>0820 000</t>
  </si>
  <si>
    <t>Kauf und Reparatur von Festnetz und Mobiltelefonen sowie anderen Kommunikationsgeräten</t>
  </si>
  <si>
    <t>0810 000</t>
  </si>
  <si>
    <t>Post- und Paketdienstleistungen, private Brief- und Paketzustelldienste, Gebühren und Entgelte,
Versandkosten</t>
  </si>
  <si>
    <t>0830 401</t>
  </si>
  <si>
    <t>Kommunikationsdienstleistungen - Doppelflatrate Festnetztelefon und Internet (Kombipaket)</t>
  </si>
  <si>
    <t>09</t>
  </si>
  <si>
    <t>Freizeit, Unterhaltung und Kultur</t>
  </si>
  <si>
    <t>0911 100</t>
  </si>
  <si>
    <t>Tonempfangs-, -aufnahme und -wiedergabegeräte</t>
  </si>
  <si>
    <t>0911 200</t>
  </si>
  <si>
    <t>Fernseh- und Videogeräte, TV-Antennen</t>
  </si>
  <si>
    <t>0913 000</t>
  </si>
  <si>
    <t>Datenverarbeitungsgeräte sowie System- und Anwendungssoftware (einschl. Downloads und Apps)</t>
  </si>
  <si>
    <t>0914 000</t>
  </si>
  <si>
    <t>Bild-, Daten- und Tonträger (einschl. Downloads von Filmen, Musik, Fotos und entsprechenden Apps)</t>
  </si>
  <si>
    <t>0921 900</t>
  </si>
  <si>
    <t>langlebige Gebrauchsgüter und Ausrüstungen für Sport, Camping und Erholung, Musikinstrumente</t>
  </si>
  <si>
    <t>0931 900</t>
  </si>
  <si>
    <t>Spielwaren (auch Computer-, Onlinespiele, Downloads und Apps)</t>
  </si>
  <si>
    <t>0932 010</t>
  </si>
  <si>
    <t>Sportartikel</t>
  </si>
  <si>
    <t>0941 020</t>
  </si>
  <si>
    <t>außerschulische Sport- und Musikunterrichte, Hobbykurse</t>
  </si>
  <si>
    <t>0941 040</t>
  </si>
  <si>
    <t>Miete/Leihgebühren für Sport- und Campingartikel</t>
  </si>
  <si>
    <t>Eintrittsgelder, Nutzungsentgelte beim Besuch von Sport und Freizeitveranstaltungen bzw. -einrichtungen</t>
  </si>
  <si>
    <t>0941 910</t>
  </si>
  <si>
    <t>Dienstleistungen von Fotografen, Fotolabors, Fotoservices u. Ä.</t>
  </si>
  <si>
    <t>0942 430</t>
  </si>
  <si>
    <t>Eintrittsgelder, Nutzungsentgelte beim Besuch von Kultur- veranstaltungen bzw. -einrichtungen</t>
  </si>
  <si>
    <t>0942 910</t>
  </si>
  <si>
    <t>sonstige Freizeit- und Kulturdienstleistungen</t>
  </si>
  <si>
    <t>0951 000</t>
  </si>
  <si>
    <t>Bücher und Broschüren (einschließlich Downloads und Apps)</t>
  </si>
  <si>
    <t>0952 090</t>
  </si>
  <si>
    <t>Miete/-Leihgebühr für Bücher, Zeitschriften</t>
  </si>
  <si>
    <t>0952 900</t>
  </si>
  <si>
    <t>Zeitungen und Zeitschriften, Landkarten und Globen (einschl. Downloads und Apps)</t>
  </si>
  <si>
    <t>0953 900</t>
  </si>
  <si>
    <t>sonstige Gebrauchsgüter für Schule, Büro, Unterhaltung und Freizeit</t>
  </si>
  <si>
    <t>0954 900</t>
  </si>
  <si>
    <t>sonstige Verbrauchsgüter (Schreibwaren, Zeichenmaterial i.A.)</t>
  </si>
  <si>
    <t>0915 000</t>
  </si>
  <si>
    <t>Reparaturen von Geräten für Empfang, Aufnahme und Wiedergabe von Ton und Bild, von Foto- und Filmausrüstungen und von optischen
und Datenverarbeitungsgeräten</t>
  </si>
  <si>
    <t>0923 900</t>
  </si>
  <si>
    <t>Reparaturen und Installationen von langlebigen Gebrauchsgütern und Ausrüstungen für Kultur, Sport, Camping und Erholung, Musikinstrumente sowie Sport- und Campingartikeln</t>
  </si>
  <si>
    <t>Bildungswesen</t>
  </si>
  <si>
    <t>1050 900</t>
  </si>
  <si>
    <t xml:space="preserve">Gebühren für Kurse (ohne Erwerb von Bildungsabschlüssen) </t>
  </si>
  <si>
    <t>Beherbergungs- und Gaststättendienstleistungen</t>
  </si>
  <si>
    <t>1111 000</t>
  </si>
  <si>
    <t>Speisen und Getränke in Restaurants, Cafés, Eisdielen, an Imbissständen und vom Lieferservice</t>
  </si>
  <si>
    <t>1112 000</t>
  </si>
  <si>
    <t>Speisen und Getränke in Kantinen und Mensen</t>
  </si>
  <si>
    <t>Andere Waren und Dienstleistungen</t>
  </si>
  <si>
    <t>1231 902</t>
  </si>
  <si>
    <t>Uhren (auch Reparaturen)</t>
  </si>
  <si>
    <t>1211 030</t>
  </si>
  <si>
    <t>andere Dienstleistungen für die Körperpflege</t>
  </si>
  <si>
    <t>1211 101</t>
  </si>
  <si>
    <t>Friseurdienstleistungen für Herren (Kosten einschl. Trinkgelder)</t>
  </si>
  <si>
    <t>1211 200</t>
  </si>
  <si>
    <t>Friseurdienstleistungen für Damen (Kosten einschl. Trinkgelder)</t>
  </si>
  <si>
    <t>1212 200</t>
  </si>
  <si>
    <t>elektrische Geräte für die Körperpflege (einschl. Reparaturen)</t>
  </si>
  <si>
    <t>1213 010</t>
  </si>
  <si>
    <t>nichtelektrische Gebrauchsgüter für die Körperpflege</t>
  </si>
  <si>
    <t>1213 090</t>
  </si>
  <si>
    <t>Toilettenpapier, Papiertaschentücher und ähnliche Hygieneartikel</t>
  </si>
  <si>
    <t>1213 920</t>
  </si>
  <si>
    <t>Körperpflegemittel, Duft- und Schönheitserzeugnisse</t>
  </si>
  <si>
    <t>1262 900</t>
  </si>
  <si>
    <t>Finanzdienstleistungen</t>
  </si>
  <si>
    <t>1270 900</t>
  </si>
  <si>
    <t>sonstige Dienstleistungen, a. n. g.</t>
  </si>
  <si>
    <t>1541 000</t>
  </si>
  <si>
    <t>Mitgliedsbeiträge für Vereine, Parteien u. Ä.</t>
  </si>
  <si>
    <t>=&gt; im gemeinschaftlichen Wohnen Teil der Kosten der Unterkunft (KdU)</t>
  </si>
  <si>
    <t>Anhang: Übersicht Einzelpositionen der statistischen Zusammensetzung des Regelbedarfs</t>
  </si>
  <si>
    <r>
      <rPr>
        <b/>
        <sz val="14"/>
        <rFont val="Calibri"/>
        <family val="2"/>
        <scheme val="minor"/>
      </rPr>
      <t>Mehrbedarf</t>
    </r>
    <r>
      <rPr>
        <b/>
        <sz val="11"/>
        <rFont val="Calibri"/>
        <family val="2"/>
        <scheme val="minor"/>
      </rPr>
      <t xml:space="preserve"> im Einzelfall § 30 (3) SGB XII (Alleinerziehende)
</t>
    </r>
    <r>
      <rPr>
        <b/>
        <sz val="8"/>
        <rFont val="Calibri"/>
        <family val="2"/>
        <scheme val="minor"/>
      </rPr>
      <t>(abhängig von Anzahl und Alter 
der Kinder)
ausgehend von RBS 1</t>
    </r>
  </si>
  <si>
    <t xml:space="preserve">Regelbedarf-Erhöhung nach §27a (4) Satz 1 SGB XII </t>
  </si>
  <si>
    <t>Gesamt-summe
Regelbedarf + Mehrbedarfe</t>
  </si>
  <si>
    <r>
      <t xml:space="preserve">Summe der Mehrbedarfe </t>
    </r>
    <r>
      <rPr>
        <b/>
        <sz val="11"/>
        <rFont val="Calibri"/>
        <family val="2"/>
        <scheme val="minor"/>
      </rPr>
      <t>(maximal Höhe der RBS 2 = Kappungsgrenze)</t>
    </r>
  </si>
  <si>
    <t>Tatsächlicher Barbetrag</t>
  </si>
  <si>
    <r>
      <t xml:space="preserve">Nachrichtlich:
Mehrbedarf Mittagsverpflegung </t>
    </r>
    <r>
      <rPr>
        <u/>
        <sz val="9"/>
        <color theme="1" tint="0.249977111117893"/>
        <rFont val="Calibri"/>
        <family val="2"/>
        <scheme val="minor"/>
      </rPr>
      <t xml:space="preserve">Eingliederungshilfe / Fachleistung </t>
    </r>
    <r>
      <rPr>
        <sz val="9"/>
        <color theme="1" tint="0.249977111117893"/>
        <rFont val="Calibri"/>
        <family val="2"/>
        <scheme val="minor"/>
      </rPr>
      <t xml:space="preserve">
(Essenskosten Mittagesverpflegung &gt;3,10 € pro Essen)</t>
    </r>
  </si>
  <si>
    <r>
      <rPr>
        <b/>
        <sz val="14"/>
        <rFont val="Calibri"/>
        <family val="2"/>
        <scheme val="minor"/>
      </rPr>
      <t xml:space="preserve">Mehrbedarf </t>
    </r>
    <r>
      <rPr>
        <b/>
        <sz val="11"/>
        <rFont val="Calibri"/>
        <family val="2"/>
        <scheme val="minor"/>
      </rPr>
      <t>im Einzelfall § 30 (4)SGB XII i.V.m. §42b (3) SGB XII 
(Hilfen zur Schulbildung)</t>
    </r>
  </si>
  <si>
    <r>
      <rPr>
        <b/>
        <sz val="14"/>
        <rFont val="Calibri"/>
        <family val="2"/>
        <scheme val="minor"/>
      </rPr>
      <t>Mehrbedarf</t>
    </r>
    <r>
      <rPr>
        <b/>
        <sz val="11"/>
        <rFont val="Calibri"/>
        <family val="2"/>
        <scheme val="minor"/>
      </rPr>
      <t xml:space="preserve"> im Einzelfall § 30 (2) SGB XII (Schwangerschaft nach 12. Woche)</t>
    </r>
  </si>
  <si>
    <r>
      <rPr>
        <b/>
        <sz val="14"/>
        <rFont val="Calibri"/>
        <family val="2"/>
        <scheme val="minor"/>
      </rPr>
      <t>Mehrbedarf i</t>
    </r>
    <r>
      <rPr>
        <b/>
        <sz val="11"/>
        <rFont val="Calibri"/>
        <family val="2"/>
        <scheme val="minor"/>
      </rPr>
      <t>m Einzelfall § 30 Abs.5 SGB XII (kostenaufwändige Ernährung)</t>
    </r>
  </si>
  <si>
    <t>Abschreibung geringwertige Wirtschaftsgüter</t>
  </si>
  <si>
    <t>Regelbed.fin. für alle p.M.</t>
  </si>
  <si>
    <t>abzüglich RechnungsbetragLebensunterhalt (Spalte E)</t>
  </si>
  <si>
    <t>(Spalte V)</t>
  </si>
  <si>
    <t>verfahren festgelegten   Barbetrag
unterschreitet</t>
  </si>
  <si>
    <t xml:space="preserve">Gesamtplan- </t>
  </si>
  <si>
    <t xml:space="preserve">Aufstockung, solange tatsächl. Barbetrag den im </t>
  </si>
  <si>
    <t>Summe Regelbedarf + Mehrbedarfe</t>
  </si>
  <si>
    <r>
      <t xml:space="preserve">Regelbedarfs-finanzierte Kosten
für </t>
    </r>
    <r>
      <rPr>
        <b/>
        <u/>
        <sz val="11"/>
        <rFont val="Calibri"/>
        <family val="2"/>
        <scheme val="minor"/>
      </rPr>
      <t>alle</t>
    </r>
    <r>
      <rPr>
        <b/>
        <sz val="11"/>
        <rFont val="Calibri"/>
        <family val="2"/>
        <scheme val="minor"/>
      </rPr>
      <t xml:space="preserve"> Bewohner
und Monat </t>
    </r>
  </si>
  <si>
    <t>Zinsen für langfristige Darlehen</t>
  </si>
  <si>
    <t xml:space="preserve">bedarf und ist damit grundsätzlich der Fachleistung zuzuordnen. Ausnahme: Personal z.B. für Hausmeister- oder technische Dienst. Dies ist jedoch Teil der Kosten der Unterkunft (KdU) und </t>
  </si>
  <si>
    <t>alle anderen Personalaufwendungen</t>
  </si>
  <si>
    <r>
      <rPr>
        <b/>
        <sz val="14"/>
        <rFont val="Calibri"/>
        <family val="2"/>
        <scheme val="minor"/>
      </rPr>
      <t>Mehrbedarf Mittagsverpflegung</t>
    </r>
    <r>
      <rPr>
        <b/>
        <sz val="11"/>
        <rFont val="Calibri"/>
        <family val="2"/>
        <scheme val="minor"/>
      </rPr>
      <t xml:space="preserve"> in WfbM, Tagesstruktur, FUB, o.ä.
(§ 42b SGB XII 
i.V.m. § 9 Abs. 3 RBEG)
 </t>
    </r>
  </si>
  <si>
    <t>Personalaufwand Mietverwaltung</t>
  </si>
  <si>
    <t>Aufwand für Fahrtkosten Klienten (Heimfahrten, Tagespflegegäste...) öffentliche Verkehrsmittel u.ä.
ohne Personalkosten des Leistungserbringers</t>
  </si>
  <si>
    <t>Inkontinenzartikel =&gt; SGB V Hilfsmittel
in Höhe der Erstattung durch die Krankenkassen</t>
  </si>
  <si>
    <r>
      <t>Sonstige Zinsen (</t>
    </r>
    <r>
      <rPr>
        <u/>
        <sz val="8"/>
        <rFont val="Calibri"/>
        <family val="2"/>
        <scheme val="minor"/>
      </rPr>
      <t>nicht</t>
    </r>
    <r>
      <rPr>
        <sz val="8"/>
        <rFont val="Calibri"/>
        <family val="2"/>
        <scheme val="minor"/>
      </rPr>
      <t xml:space="preserve"> Erbbauzins)</t>
    </r>
  </si>
  <si>
    <t>Inkontinenzartikel
(die Erstattung durch die Krankenkassen übersteigender Betrag)</t>
  </si>
  <si>
    <t>WfbM, Tagesstruktur, FUB, o.ä. (§ 42b SGB XII  i.V.m. § 9 Abs. 3 RBEG)</t>
  </si>
  <si>
    <t>Barmittel</t>
  </si>
  <si>
    <t>Orientierungswert</t>
  </si>
  <si>
    <t>Regelbedarfsstufe 1</t>
  </si>
  <si>
    <t>verbleiben sollen</t>
  </si>
  <si>
    <t>Ergibt Orientierungswert Barmittel</t>
  </si>
  <si>
    <t>für verbleibende Barmittel</t>
  </si>
  <si>
    <t>Aus Reiter "Barmittel"</t>
  </si>
  <si>
    <t>verblei-bende 
Barmittel
(Orien-tierungs-wert)</t>
  </si>
  <si>
    <t>Ansatz für Bekleidung im aktuellen Regelbedarf</t>
  </si>
  <si>
    <r>
      <rPr>
        <b/>
        <sz val="14"/>
        <rFont val="Calibri"/>
        <family val="2"/>
        <scheme val="minor"/>
      </rPr>
      <t>Mehrbedarf</t>
    </r>
    <r>
      <rPr>
        <b/>
        <sz val="11"/>
        <rFont val="Calibri"/>
        <family val="2"/>
        <scheme val="minor"/>
      </rPr>
      <t xml:space="preserve"> im Einzelfall § 30 (1) SGB XII (Schwerbehinderung Merkzeichen 
G oder aG und volle Erwerbsminderung oder Erreichen des Rentenalters)</t>
    </r>
  </si>
  <si>
    <t>Regelsatz-finanzierte monatliche Leistungen (Kosten der Einrichtung)</t>
  </si>
  <si>
    <t>Ermittlung der Regelsatz-finanzierten Kosten und deren Refinanzierung pro Bewohner</t>
  </si>
  <si>
    <t>Regelsatz-finanzierte Kosten</t>
  </si>
  <si>
    <t>Steigerungsfaktoren</t>
  </si>
  <si>
    <t>Auslastung</t>
  </si>
  <si>
    <t>Ausfall-Risiko</t>
  </si>
  <si>
    <t>Inflation</t>
  </si>
  <si>
    <t>Verhandlung für</t>
  </si>
  <si>
    <t>Inflationsansatz p.a.</t>
  </si>
  <si>
    <t>Kostenermittlung:</t>
  </si>
  <si>
    <t>Gesamter Steigerungsfaktor:</t>
  </si>
  <si>
    <t>Verwaltungskosten für Faktura, etc.</t>
  </si>
  <si>
    <t>Steigerungsfakor</t>
  </si>
  <si>
    <t>Basisjahr</t>
  </si>
  <si>
    <t>Steigerungsfaktoren - Aufschlagsätze auf die Kosten des Basisjahres:</t>
  </si>
  <si>
    <t>davon Warenwert</t>
  </si>
  <si>
    <t>davon Zubereitung</t>
  </si>
  <si>
    <t>Summe pro jahr</t>
  </si>
  <si>
    <t>Zubereitung</t>
  </si>
  <si>
    <t>Warenwert &gt; 3,10 € pro Mahlzeit</t>
  </si>
  <si>
    <t>Warenwert bis 3,10 € pro Mahlzeit</t>
  </si>
  <si>
    <t>Kosten der Mittagsverpflegung in Werkstätten,bei vergleichbaren Leistungsanbietern, Förderstätten, u.ä.:</t>
  </si>
  <si>
    <t xml:space="preserve">Die Anstellung von Personal für die Erbringung von Dienstleistungen ist für Sozialhilfeempfänger unüblich. Sie hat in Angeboten für Menschen mit Behinderung  ihren Grund im Unterstützungs-
</t>
  </si>
  <si>
    <r>
      <rPr>
        <b/>
        <u/>
        <sz val="10"/>
        <color rgb="FF002060"/>
        <rFont val="Calibri"/>
        <family val="2"/>
        <scheme val="minor"/>
      </rPr>
      <t>Zusatz</t>
    </r>
    <r>
      <rPr>
        <b/>
        <sz val="10"/>
        <color rgb="FF002060"/>
        <rFont val="Calibri"/>
        <family val="2"/>
        <scheme val="minor"/>
      </rPr>
      <t>kosten Materialkosten kostaufwändige Ernährung</t>
    </r>
  </si>
  <si>
    <t>Kontrolle:</t>
  </si>
  <si>
    <t>Bekleidung</t>
  </si>
  <si>
    <t>Bekleidung (Orien-tierungs-wert)</t>
  </si>
  <si>
    <t>ggfs. abweichenden höheren Bedarf manuell eintragen</t>
  </si>
  <si>
    <r>
      <rPr>
        <b/>
        <u/>
        <sz val="11"/>
        <color theme="1"/>
        <rFont val="Calibri"/>
        <family val="2"/>
        <scheme val="minor"/>
      </rPr>
      <t>Zusatz</t>
    </r>
    <r>
      <rPr>
        <sz val="11"/>
        <color theme="1"/>
        <rFont val="Calibri"/>
        <family val="2"/>
        <scheme val="minor"/>
      </rPr>
      <t>kosten pro Tag</t>
    </r>
  </si>
  <si>
    <t>Verpflegung &amp; Lebensmittel</t>
  </si>
  <si>
    <r>
      <rPr>
        <sz val="8"/>
        <rFont val="Calibri"/>
        <family val="2"/>
        <scheme val="minor"/>
      </rPr>
      <t>Bezogene Leistungen (Catering, Fertiggerichte)</t>
    </r>
    <r>
      <rPr>
        <b/>
        <sz val="8"/>
        <rFont val="Calibri"/>
        <family val="2"/>
        <scheme val="minor"/>
      </rPr>
      <t xml:space="preserve"> </t>
    </r>
    <r>
      <rPr>
        <b/>
        <sz val="10"/>
        <color rgb="FF002060"/>
        <rFont val="Calibri"/>
        <family val="2"/>
        <scheme val="minor"/>
      </rPr>
      <t>WARENWERT</t>
    </r>
  </si>
  <si>
    <r>
      <rPr>
        <sz val="8"/>
        <rFont val="Calibri"/>
        <family val="2"/>
        <scheme val="minor"/>
      </rPr>
      <t xml:space="preserve">Bezogene Leistungen (Catering, Fertiggerichte) </t>
    </r>
    <r>
      <rPr>
        <b/>
        <sz val="10"/>
        <color rgb="FF002060"/>
        <rFont val="Calibri"/>
        <family val="2"/>
        <scheme val="minor"/>
      </rPr>
      <t>ZUBEREITUNG</t>
    </r>
  </si>
  <si>
    <r>
      <rPr>
        <b/>
        <sz val="8"/>
        <rFont val="Calibri"/>
        <family val="2"/>
        <scheme val="minor"/>
      </rPr>
      <t>gemeinschaftl. Mittagesverpflegung Sozialhilfe</t>
    </r>
    <r>
      <rPr>
        <b/>
        <sz val="8"/>
        <color rgb="FF002060"/>
        <rFont val="Calibri"/>
        <family val="2"/>
        <scheme val="minor"/>
      </rPr>
      <t xml:space="preserve">
</t>
    </r>
    <r>
      <rPr>
        <b/>
        <sz val="10"/>
        <color rgb="FF002060"/>
        <rFont val="Calibri"/>
        <family val="2"/>
        <scheme val="minor"/>
      </rPr>
      <t>WARENWERT bis 3,10 € pro Mahlzeit</t>
    </r>
  </si>
  <si>
    <r>
      <rPr>
        <b/>
        <sz val="8"/>
        <rFont val="Calibri"/>
        <family val="2"/>
        <scheme val="minor"/>
      </rPr>
      <t>gemeinschaftl. Mittagesverpflegung Sozialhilfe</t>
    </r>
    <r>
      <rPr>
        <b/>
        <sz val="8"/>
        <color rgb="FF002060"/>
        <rFont val="Calibri"/>
        <family val="2"/>
        <scheme val="minor"/>
      </rPr>
      <t xml:space="preserve">
</t>
    </r>
    <r>
      <rPr>
        <b/>
        <sz val="10"/>
        <color rgb="FF002060"/>
        <rFont val="Calibri"/>
        <family val="2"/>
        <scheme val="minor"/>
      </rPr>
      <t>WARENWERT &gt; 3,10 € pro Mahlzeit</t>
    </r>
  </si>
  <si>
    <r>
      <rPr>
        <b/>
        <sz val="8"/>
        <rFont val="Calibri"/>
        <family val="2"/>
        <scheme val="minor"/>
      </rPr>
      <t xml:space="preserve">gemeinschaftl. Mittagesverpfleg. </t>
    </r>
    <r>
      <rPr>
        <b/>
        <sz val="8"/>
        <color rgb="FF002060"/>
        <rFont val="Calibri"/>
        <family val="2"/>
        <scheme val="minor"/>
      </rPr>
      <t xml:space="preserve">
</t>
    </r>
    <r>
      <rPr>
        <b/>
        <sz val="10"/>
        <color rgb="FF002060"/>
        <rFont val="Calibri"/>
        <family val="2"/>
        <scheme val="minor"/>
      </rPr>
      <t>WARENWERT Eingliederungshilfe</t>
    </r>
  </si>
  <si>
    <t>Summe Orientierungswert verbleibende Barmittel:</t>
  </si>
  <si>
    <t>Aktueller Mehrbedarf pro Tag</t>
  </si>
  <si>
    <t xml:space="preserve">gem § 42 b SGB XII </t>
  </si>
  <si>
    <t>an 220 Arbeitstagen pro Jahr</t>
  </si>
  <si>
    <t>i.V.m. § 2 (1) Satz 2 SvEV</t>
  </si>
  <si>
    <t>Regelbedarf anteilig</t>
  </si>
  <si>
    <t>Kosten d. Unterk. (KdU)</t>
  </si>
  <si>
    <t>Löhne u. Geh., gesetz. Sozialabg, sonst. Pers.aufw.</t>
  </si>
  <si>
    <t>Verteilung auf alle</t>
  </si>
  <si>
    <t>Aufteil. auf alle?</t>
  </si>
  <si>
    <r>
      <t xml:space="preserve">5) Aufteilung
der Regelbedarfs-finanzierten Kosten auf </t>
    </r>
    <r>
      <rPr>
        <b/>
        <u/>
        <sz val="11"/>
        <rFont val="Calibri"/>
        <family val="2"/>
        <scheme val="minor"/>
      </rPr>
      <t>alle</t>
    </r>
    <r>
      <rPr>
        <b/>
        <sz val="11"/>
        <rFont val="Calibri"/>
        <family val="2"/>
        <scheme val="minor"/>
      </rPr>
      <t xml:space="preserve"> Leistungs-</t>
    </r>
  </si>
  <si>
    <t>6) Teiler
bei indivdueller Verteilung (Nutzer des Angebots)</t>
  </si>
  <si>
    <t>Personalaufwand für Hausverwaltung u. Haustechnik</t>
  </si>
  <si>
    <t>Anteil RB %</t>
  </si>
  <si>
    <t>Anteil RB €</t>
  </si>
  <si>
    <t>Berechn. Formel</t>
  </si>
  <si>
    <t>Aufwand Ferienmaßn.  (ohne zugehörige Zuschüsse)</t>
  </si>
  <si>
    <t>Gemeinschaftsveranstalt. (ohne zugeh. Zuschüsse)</t>
  </si>
  <si>
    <t>aus Reiter 
"Mittag-essen"</t>
  </si>
  <si>
    <r>
      <t xml:space="preserve">Periodenfremde Aufwendungen sonstige Aufwendungen </t>
    </r>
    <r>
      <rPr>
        <b/>
        <sz val="8"/>
        <color rgb="FF002060"/>
        <rFont val="Calibri"/>
        <family val="2"/>
        <scheme val="minor"/>
      </rPr>
      <t>EINZEL-BETRACHTUNG NÖTIG, prüfen, ob Regelsatz-finanzierte Kosten enthalten sind.</t>
    </r>
  </si>
  <si>
    <r>
      <t xml:space="preserve">Versicherungen
</t>
    </r>
    <r>
      <rPr>
        <b/>
        <sz val="8"/>
        <color rgb="FF002060"/>
        <rFont val="Calibri"/>
        <family val="2"/>
        <scheme val="minor"/>
      </rPr>
      <t>EINZEL-BETRACHTUNG NÖTIG, prüfen, ob Regelsatz-finanzierte Kosten enthalten sind.</t>
    </r>
  </si>
  <si>
    <r>
      <t xml:space="preserve">Sonstige Steuern
</t>
    </r>
    <r>
      <rPr>
        <b/>
        <sz val="8"/>
        <color rgb="FF002060"/>
        <rFont val="Calibri"/>
        <family val="2"/>
        <scheme val="minor"/>
      </rPr>
      <t>EINZEL-BETRACHTUNG NÖTIG, prüfen, ob Regelsatz-finanzierte Kosten enthalten sind.</t>
    </r>
  </si>
  <si>
    <r>
      <t xml:space="preserve">Aufwendungen für zentrale Dienstleistungen Personalaufwand </t>
    </r>
    <r>
      <rPr>
        <b/>
        <sz val="8"/>
        <color rgb="FF002060"/>
        <rFont val="Calibri"/>
        <family val="2"/>
        <scheme val="minor"/>
      </rPr>
      <t>EINZEL-BETRACHTUNG NÖTIG, prüfen, ob Regelsatz-finanzierte Kosten enthalten sind.</t>
    </r>
  </si>
  <si>
    <r>
      <t xml:space="preserve">Aufwendungen für zentrale Dienstleistungen laufender Sachaufwand </t>
    </r>
    <r>
      <rPr>
        <b/>
        <sz val="8"/>
        <color rgb="FF002060"/>
        <rFont val="Calibri"/>
        <family val="2"/>
        <scheme val="minor"/>
      </rPr>
      <t>EINZEL-BETRACHTUNG NÖTIG, prüfen, ob Regelsatz-finanzierte Kosten enthalten sind.</t>
    </r>
  </si>
  <si>
    <r>
      <t xml:space="preserve">Aufwendungen für zentrale Dienstleistungen (trägerintern) </t>
    </r>
    <r>
      <rPr>
        <b/>
        <sz val="8"/>
        <color rgb="FF002060"/>
        <rFont val="Calibri"/>
        <family val="2"/>
        <scheme val="minor"/>
      </rPr>
      <t>EINZEL-BETRACHTUNG NÖTIG, prüfen, ob Regelsatz-finanzierte Kosten enthalten sind.</t>
    </r>
  </si>
  <si>
    <r>
      <t xml:space="preserve">Aufwendungen für zentrale Dienstleistungen </t>
    </r>
    <r>
      <rPr>
        <u/>
        <sz val="8"/>
        <rFont val="Calibri"/>
        <family val="2"/>
        <scheme val="minor"/>
      </rPr>
      <t>Investitionskosten</t>
    </r>
  </si>
  <si>
    <t>Summe Regelbedarf</t>
  </si>
  <si>
    <t>davon verteilt auf alle</t>
  </si>
  <si>
    <t>davon indiv. verteilt</t>
  </si>
  <si>
    <t>berechtigten?</t>
  </si>
  <si>
    <t xml:space="preserve">4) ggfs. Schlüssel bei anteileiger Zuordnung </t>
  </si>
  <si>
    <t>Anteil 
Kosten Regelbedarf €</t>
  </si>
  <si>
    <t>lt. gesetzl. Regelung</t>
  </si>
  <si>
    <t>Name der Leistungsberechtigten</t>
  </si>
  <si>
    <t>Regelbeds-
finanzierter Basis-Preis 
für alle
Leistungs-berechtigten</t>
  </si>
  <si>
    <t>(Orientierungshilfe)</t>
  </si>
  <si>
    <r>
      <t xml:space="preserve">Teiler
bei Verteilung auf </t>
    </r>
    <r>
      <rPr>
        <b/>
        <u/>
        <sz val="11"/>
        <rFont val="Calibri"/>
        <family val="2"/>
        <scheme val="minor"/>
      </rPr>
      <t>alle</t>
    </r>
    <r>
      <rPr>
        <b/>
        <sz val="11"/>
        <rFont val="Calibri"/>
        <family val="2"/>
        <scheme val="minor"/>
      </rPr>
      <t xml:space="preserve"> Leistungs-berechtigte
</t>
    </r>
  </si>
  <si>
    <r>
      <t xml:space="preserve">Hygienischer Sachaufwand  </t>
    </r>
    <r>
      <rPr>
        <b/>
        <sz val="8"/>
        <color rgb="FF002060"/>
        <rFont val="Calibri"/>
        <family val="2"/>
        <scheme val="minor"/>
      </rPr>
      <t>Aufteilung im Verhältnis Regelbed. 20% : Fachleist. 80% lt. Einigung UAG Naht</t>
    </r>
  </si>
  <si>
    <r>
      <t xml:space="preserve">Reinigungs- und Desinfektionsmittel
</t>
    </r>
    <r>
      <rPr>
        <b/>
        <sz val="8"/>
        <color rgb="FF002060"/>
        <rFont val="Calibri"/>
        <family val="2"/>
        <scheme val="minor"/>
      </rPr>
      <t>Aufteilung im Verhältnis Regelbed. 20% : Fachleist. 80% lt. Einigung UAG Naht</t>
    </r>
  </si>
  <si>
    <r>
      <t xml:space="preserve">Hausverbrauchsmaterial u. Hausschmuck
</t>
    </r>
    <r>
      <rPr>
        <b/>
        <sz val="8"/>
        <color rgb="FF002060"/>
        <rFont val="Calibri"/>
        <family val="2"/>
        <scheme val="minor"/>
      </rPr>
      <t>(bitte Personenkreis-bezogenen Schlüssel festlegen!)</t>
    </r>
  </si>
  <si>
    <r>
      <t>Sonstige bezogene Leistungen des Wirtschaftsbedarfs</t>
    </r>
    <r>
      <rPr>
        <sz val="10"/>
        <rFont val="Calibri"/>
        <family val="2"/>
        <scheme val="minor"/>
      </rPr>
      <t xml:space="preserve"> 
</t>
    </r>
    <r>
      <rPr>
        <b/>
        <sz val="8"/>
        <color rgb="FF002060"/>
        <rFont val="Calibri"/>
        <family val="2"/>
        <scheme val="minor"/>
      </rPr>
      <t xml:space="preserve"> Zuordnung zur Fachleistung lt. Einigung UAG Naht</t>
    </r>
  </si>
  <si>
    <r>
      <t xml:space="preserve">Sonstiger Materialaufwand des Wirtschaftsbedarfs 
</t>
    </r>
    <r>
      <rPr>
        <b/>
        <sz val="8"/>
        <color rgb="FF002060"/>
        <rFont val="Calibri"/>
        <family val="2"/>
        <scheme val="minor"/>
      </rPr>
      <t xml:space="preserve"> Zuordnung zur Fachleistung lt. Einigung UAG Naht</t>
    </r>
  </si>
  <si>
    <r>
      <rPr>
        <b/>
        <sz val="8"/>
        <color rgb="FF002060"/>
        <rFont val="Calibri"/>
        <family val="2"/>
        <scheme val="minor"/>
      </rPr>
      <t>Geschirr, Besteck</t>
    </r>
    <r>
      <rPr>
        <b/>
        <sz val="8"/>
        <color rgb="FFFF0000"/>
        <rFont val="Calibri"/>
        <family val="2"/>
        <scheme val="minor"/>
      </rPr>
      <t xml:space="preserve">
</t>
    </r>
    <r>
      <rPr>
        <b/>
        <sz val="8"/>
        <color rgb="FF002060"/>
        <rFont val="Calibri"/>
        <family val="2"/>
        <scheme val="minor"/>
      </rPr>
      <t>(bitte Personenkreis-bezogenen Schlüssel festlegen!)</t>
    </r>
  </si>
  <si>
    <r>
      <t>Einstellungen in Einzelwertberichtigungen auf Forderungen</t>
    </r>
    <r>
      <rPr>
        <b/>
        <sz val="8"/>
        <rFont val="Calibri"/>
        <family val="2"/>
        <scheme val="minor"/>
      </rPr>
      <t xml:space="preserve"> (über Ausfall-Risko berücksichtigt)</t>
    </r>
  </si>
  <si>
    <r>
      <t xml:space="preserve">Einstellungen in Pauschalwertberichtigungen auf Forderungen </t>
    </r>
    <r>
      <rPr>
        <b/>
        <sz val="8"/>
        <rFont val="Calibri"/>
        <family val="2"/>
        <scheme val="minor"/>
      </rPr>
      <t>(über Ausfall-Risko berücksichtigt)</t>
    </r>
  </si>
  <si>
    <r>
      <t xml:space="preserve">Abschreibungen auf Forderungen  
</t>
    </r>
    <r>
      <rPr>
        <b/>
        <sz val="8"/>
        <rFont val="Calibri"/>
        <family val="2"/>
        <scheme val="minor"/>
      </rPr>
      <t>(über Ausfall-Risko berücksichtigt)</t>
    </r>
  </si>
  <si>
    <r>
      <t xml:space="preserve">Sonstige betriebliche Aufwendungen
</t>
    </r>
    <r>
      <rPr>
        <b/>
        <sz val="8"/>
        <color rgb="FF002060"/>
        <rFont val="Calibri"/>
        <family val="2"/>
        <scheme val="minor"/>
      </rPr>
      <t xml:space="preserve"> Zuordnung zur Fachleistung lt. Einigung UAG Naht</t>
    </r>
  </si>
  <si>
    <r>
      <t xml:space="preserve">Sonstige außergewöhnliche Aufwendungen
</t>
    </r>
    <r>
      <rPr>
        <b/>
        <sz val="8"/>
        <color rgb="FF002060"/>
        <rFont val="Calibri"/>
        <family val="2"/>
        <scheme val="minor"/>
      </rPr>
      <t xml:space="preserve"> Zuordnung zur Fachleistung lt. Einigung UAG Naht</t>
    </r>
  </si>
  <si>
    <r>
      <rPr>
        <b/>
        <u/>
        <sz val="11"/>
        <rFont val="Calibri"/>
        <family val="2"/>
        <scheme val="minor"/>
      </rPr>
      <t>Zusatz</t>
    </r>
    <r>
      <rPr>
        <b/>
        <sz val="11"/>
        <rFont val="Calibri"/>
        <family val="2"/>
        <scheme val="minor"/>
      </rPr>
      <t>kosten Mittagessen Sonderernähurng / kostaufwändige Ernährung (Materialanteil)</t>
    </r>
  </si>
  <si>
    <t>Alle Mehrbedarfe muss jede/r Leistungsberechtigte schriftlich beim Leistungsträger beantragen!</t>
  </si>
  <si>
    <t>Zusätzlicher Ansatz für Bekleidung</t>
  </si>
  <si>
    <t>(sofern die Leistungsberechtigten selbst für ihre Kleidung aufkommen)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</si>
</sst>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0\ &quot;€&quot;"/>
    <numFmt numFmtId="165" formatCode="#,##0\ &quot;€&quot;"/>
  </numFmts>
  <fonts count="50" x14ac:knownFonts="1">
    <font>
      <sz val="11"/>
      <color theme="1"/>
      <name val="Calibri"/>
      <family val="2"/>
      <scheme val="minor"/>
    </font>
    <font>
      <b/>
      <sz val="11"/>
      <color theme="1"/>
      <name val="Calibri"/>
      <family val="2"/>
      <scheme val="minor"/>
    </font>
    <font>
      <sz val="8"/>
      <color theme="1"/>
      <name val="Calibri"/>
      <family val="2"/>
      <scheme val="minor"/>
    </font>
    <font>
      <sz val="8"/>
      <name val="Calibri"/>
      <family val="2"/>
      <scheme val="minor"/>
    </font>
    <font>
      <sz val="11"/>
      <name val="Calibri"/>
      <family val="2"/>
      <scheme val="minor"/>
    </font>
    <font>
      <b/>
      <sz val="8"/>
      <name val="Calibri"/>
      <family val="2"/>
      <scheme val="minor"/>
    </font>
    <font>
      <i/>
      <sz val="8"/>
      <name val="Calibri"/>
      <family val="2"/>
      <scheme val="minor"/>
    </font>
    <font>
      <b/>
      <sz val="11"/>
      <name val="Calibri"/>
      <family val="2"/>
      <scheme val="minor"/>
    </font>
    <font>
      <sz val="11"/>
      <color theme="1"/>
      <name val="Calibri"/>
      <family val="2"/>
      <scheme val="minor"/>
    </font>
    <font>
      <b/>
      <sz val="20"/>
      <color theme="1"/>
      <name val="Calibri"/>
      <family val="2"/>
      <scheme val="minor"/>
    </font>
    <font>
      <b/>
      <sz val="20"/>
      <name val="Calibri"/>
      <family val="2"/>
      <scheme val="minor"/>
    </font>
    <font>
      <i/>
      <sz val="11"/>
      <name val="Calibri"/>
      <family val="2"/>
      <scheme val="minor"/>
    </font>
    <font>
      <b/>
      <sz val="8"/>
      <color rgb="FF002060"/>
      <name val="Calibri"/>
      <family val="2"/>
      <scheme val="minor"/>
    </font>
    <font>
      <i/>
      <sz val="11"/>
      <color theme="1"/>
      <name val="Calibri"/>
      <family val="2"/>
      <scheme val="minor"/>
    </font>
    <font>
      <b/>
      <sz val="10"/>
      <color rgb="FF002060"/>
      <name val="Calibri"/>
      <family val="2"/>
      <scheme val="minor"/>
    </font>
    <font>
      <sz val="14"/>
      <color theme="1"/>
      <name val="Calibri"/>
      <family val="2"/>
      <scheme val="minor"/>
    </font>
    <font>
      <b/>
      <sz val="14"/>
      <color theme="1"/>
      <name val="Calibri"/>
      <family val="2"/>
      <scheme val="minor"/>
    </font>
    <font>
      <sz val="14"/>
      <name val="Calibri"/>
      <family val="2"/>
      <scheme val="minor"/>
    </font>
    <font>
      <b/>
      <sz val="14"/>
      <name val="Calibri"/>
      <family val="2"/>
      <scheme val="minor"/>
    </font>
    <font>
      <sz val="9"/>
      <color indexed="81"/>
      <name val="Tahoma"/>
      <family val="2"/>
    </font>
    <font>
      <sz val="10"/>
      <name val="Calibri"/>
      <family val="2"/>
      <scheme val="minor"/>
    </font>
    <font>
      <b/>
      <sz val="11"/>
      <color rgb="FFFF0000"/>
      <name val="Calibri"/>
      <family val="2"/>
      <scheme val="minor"/>
    </font>
    <font>
      <b/>
      <u/>
      <sz val="11"/>
      <name val="Calibri"/>
      <family val="2"/>
      <scheme val="minor"/>
    </font>
    <font>
      <sz val="11"/>
      <color rgb="FFFF0000"/>
      <name val="Calibri"/>
      <family val="2"/>
      <scheme val="minor"/>
    </font>
    <font>
      <b/>
      <sz val="12"/>
      <color theme="1"/>
      <name val="Calibri"/>
      <family val="2"/>
      <scheme val="minor"/>
    </font>
    <font>
      <b/>
      <sz val="9"/>
      <name val="Calibri"/>
      <family val="2"/>
      <scheme val="minor"/>
    </font>
    <font>
      <sz val="12"/>
      <color theme="1"/>
      <name val="Calibri"/>
      <family val="2"/>
      <scheme val="minor"/>
    </font>
    <font>
      <b/>
      <u/>
      <sz val="11"/>
      <color theme="1"/>
      <name val="Calibri"/>
      <family val="2"/>
      <scheme val="minor"/>
    </font>
    <font>
      <b/>
      <sz val="8"/>
      <color theme="1"/>
      <name val="Calibri"/>
      <family val="2"/>
      <scheme val="minor"/>
    </font>
    <font>
      <sz val="10"/>
      <color theme="1"/>
      <name val="Calibri"/>
      <family val="2"/>
      <scheme val="minor"/>
    </font>
    <font>
      <b/>
      <sz val="12"/>
      <color rgb="FFFF0000"/>
      <name val="Calibri"/>
      <family val="2"/>
      <scheme val="minor"/>
    </font>
    <font>
      <sz val="9"/>
      <color theme="1" tint="0.249977111117893"/>
      <name val="Calibri"/>
      <family val="2"/>
      <scheme val="minor"/>
    </font>
    <font>
      <u/>
      <sz val="9"/>
      <color theme="1" tint="0.249977111117893"/>
      <name val="Calibri"/>
      <family val="2"/>
      <scheme val="minor"/>
    </font>
    <font>
      <b/>
      <sz val="9"/>
      <color theme="1"/>
      <name val="Calibri"/>
      <family val="2"/>
      <scheme val="minor"/>
    </font>
    <font>
      <sz val="9"/>
      <color theme="1"/>
      <name val="Calibri"/>
      <family val="2"/>
      <scheme val="minor"/>
    </font>
    <font>
      <sz val="9"/>
      <color theme="1" tint="0.34998626667073579"/>
      <name val="Calibri"/>
      <family val="2"/>
      <scheme val="minor"/>
    </font>
    <font>
      <sz val="11"/>
      <color theme="1" tint="0.34998626667073579"/>
      <name val="Calibri"/>
      <family val="2"/>
      <scheme val="minor"/>
    </font>
    <font>
      <sz val="9"/>
      <color theme="0"/>
      <name val="Calibri"/>
      <family val="2"/>
      <scheme val="minor"/>
    </font>
    <font>
      <b/>
      <sz val="8"/>
      <color rgb="FFFF0000"/>
      <name val="Calibri"/>
      <family val="2"/>
      <scheme val="minor"/>
    </font>
    <font>
      <u/>
      <sz val="8"/>
      <name val="Calibri"/>
      <family val="2"/>
      <scheme val="minor"/>
    </font>
    <font>
      <b/>
      <sz val="20"/>
      <color rgb="FFFF0000"/>
      <name val="Calibri"/>
      <family val="2"/>
      <scheme val="minor"/>
    </font>
    <font>
      <u/>
      <sz val="9"/>
      <color indexed="81"/>
      <name val="Tahoma"/>
      <family val="2"/>
    </font>
    <font>
      <b/>
      <u/>
      <sz val="10"/>
      <color rgb="FF002060"/>
      <name val="Calibri"/>
      <family val="2"/>
      <scheme val="minor"/>
    </font>
    <font>
      <b/>
      <sz val="12"/>
      <name val="Calibri"/>
      <family val="2"/>
      <scheme val="minor"/>
    </font>
    <font>
      <sz val="8"/>
      <color rgb="FF002060"/>
      <name val="Calibri"/>
      <family val="2"/>
      <scheme val="minor"/>
    </font>
    <font>
      <sz val="12"/>
      <name val="Calibri"/>
      <family val="2"/>
      <scheme val="minor"/>
    </font>
    <font>
      <sz val="9"/>
      <color rgb="FF000000"/>
      <name val="Tahoma"/>
      <family val="2"/>
    </font>
    <font>
      <b/>
      <sz val="10"/>
      <name val="Calibri"/>
      <family val="2"/>
      <scheme val="minor"/>
    </font>
    <font>
      <sz val="9"/>
      <name val="Calibri"/>
      <family val="2"/>
      <scheme val="minor"/>
    </font>
    <font>
      <sz val="11"/>
      <color rgb="FF00206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lightUp">
        <fgColor theme="0" tint="-0.14996795556505021"/>
        <bgColor rgb="FFFFFF99"/>
      </patternFill>
    </fill>
    <fill>
      <patternFill patternType="solid">
        <fgColor theme="0" tint="-0.249977111117893"/>
        <bgColor indexed="64"/>
      </patternFill>
    </fill>
    <fill>
      <patternFill patternType="solid">
        <fgColor theme="0" tint="-0.499984740745262"/>
        <bgColor indexed="64"/>
      </patternFill>
    </fill>
  </fills>
  <borders count="96">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top/>
      <bottom style="thin">
        <color indexed="64"/>
      </bottom>
      <diagonal/>
    </border>
    <border>
      <left style="medium">
        <color indexed="64"/>
      </left>
      <right style="hair">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style="thin">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style="hair">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hair">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right style="hair">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top style="hair">
        <color indexed="64"/>
      </top>
      <bottom/>
      <diagonal/>
    </border>
    <border>
      <left/>
      <right style="medium">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style="double">
        <color indexed="64"/>
      </top>
      <bottom/>
      <diagonal/>
    </border>
    <border>
      <left style="thin">
        <color indexed="64"/>
      </left>
      <right style="medium">
        <color indexed="64"/>
      </right>
      <top style="thin">
        <color indexed="64"/>
      </top>
      <bottom style="double">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double">
        <color indexed="64"/>
      </bottom>
      <diagonal/>
    </border>
    <border>
      <left style="thin">
        <color indexed="64"/>
      </left>
      <right style="hair">
        <color indexed="64"/>
      </right>
      <top style="thin">
        <color indexed="64"/>
      </top>
      <bottom style="double">
        <color indexed="64"/>
      </bottom>
      <diagonal/>
    </border>
  </borders>
  <cellStyleXfs count="3">
    <xf numFmtId="0" fontId="0" fillId="0" borderId="0"/>
    <xf numFmtId="44" fontId="8" fillId="0" borderId="0" applyFont="0" applyFill="0" applyBorder="0" applyAlignment="0" applyProtection="0"/>
    <xf numFmtId="9" fontId="8" fillId="0" borderId="0" applyFont="0" applyFill="0" applyBorder="0" applyAlignment="0" applyProtection="0"/>
  </cellStyleXfs>
  <cellXfs count="416">
    <xf numFmtId="0" fontId="0" fillId="0" borderId="0" xfId="0"/>
    <xf numFmtId="0" fontId="9" fillId="3" borderId="4" xfId="0" applyFont="1"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0" fillId="0" borderId="0" xfId="0" applyProtection="1">
      <protection locked="0"/>
    </xf>
    <xf numFmtId="0" fontId="9" fillId="3" borderId="7" xfId="0" applyFont="1" applyFill="1" applyBorder="1" applyProtection="1">
      <protection locked="0"/>
    </xf>
    <xf numFmtId="0" fontId="0" fillId="3" borderId="0" xfId="0" applyFill="1" applyBorder="1" applyProtection="1">
      <protection locked="0"/>
    </xf>
    <xf numFmtId="0" fontId="1" fillId="3" borderId="1" xfId="0" applyFont="1" applyFill="1" applyBorder="1" applyAlignment="1" applyProtection="1">
      <alignment horizontal="right"/>
      <protection locked="0"/>
    </xf>
    <xf numFmtId="0" fontId="0" fillId="2" borderId="10" xfId="0" applyFont="1" applyFill="1" applyBorder="1" applyProtection="1">
      <protection locked="0"/>
    </xf>
    <xf numFmtId="0" fontId="0" fillId="2" borderId="12" xfId="0" applyFont="1" applyFill="1" applyBorder="1" applyProtection="1">
      <protection locked="0"/>
    </xf>
    <xf numFmtId="0" fontId="10" fillId="3" borderId="7" xfId="0" applyFont="1" applyFill="1" applyBorder="1" applyProtection="1">
      <protection locked="0"/>
    </xf>
    <xf numFmtId="0" fontId="4" fillId="3" borderId="0" xfId="0" applyFont="1" applyFill="1" applyBorder="1" applyProtection="1">
      <protection locked="0"/>
    </xf>
    <xf numFmtId="0" fontId="0" fillId="3" borderId="1" xfId="0" applyFill="1" applyBorder="1" applyProtection="1">
      <protection locked="0"/>
    </xf>
    <xf numFmtId="0" fontId="4" fillId="3" borderId="7" xfId="0" applyFont="1" applyFill="1" applyBorder="1" applyProtection="1">
      <protection locked="0"/>
    </xf>
    <xf numFmtId="0" fontId="4" fillId="2" borderId="9" xfId="0" applyFont="1" applyFill="1" applyBorder="1" applyAlignment="1" applyProtection="1">
      <alignment horizontal="left"/>
      <protection locked="0"/>
    </xf>
    <xf numFmtId="0" fontId="4" fillId="2" borderId="9" xfId="0" applyFont="1" applyFill="1" applyBorder="1" applyAlignment="1" applyProtection="1">
      <alignment horizontal="center"/>
      <protection locked="0"/>
    </xf>
    <xf numFmtId="0" fontId="11" fillId="3" borderId="7" xfId="0" applyFont="1" applyFill="1" applyBorder="1" applyProtection="1">
      <protection locked="0"/>
    </xf>
    <xf numFmtId="0" fontId="0" fillId="3" borderId="7" xfId="0" applyFill="1" applyBorder="1" applyProtection="1">
      <protection locked="0"/>
    </xf>
    <xf numFmtId="0" fontId="0" fillId="0" borderId="8" xfId="0" applyBorder="1" applyProtection="1">
      <protection locked="0"/>
    </xf>
    <xf numFmtId="0" fontId="0" fillId="0" borderId="2" xfId="0" applyBorder="1" applyProtection="1">
      <protection locked="0"/>
    </xf>
    <xf numFmtId="0" fontId="0" fillId="0" borderId="3" xfId="0" applyBorder="1" applyProtection="1">
      <protection locked="0"/>
    </xf>
    <xf numFmtId="0" fontId="4" fillId="3" borderId="7" xfId="0" applyFont="1" applyFill="1" applyBorder="1" applyProtection="1"/>
    <xf numFmtId="0" fontId="0" fillId="3" borderId="10" xfId="0" applyFill="1" applyBorder="1" applyAlignment="1" applyProtection="1">
      <alignment horizontal="left"/>
    </xf>
    <xf numFmtId="0" fontId="0" fillId="3" borderId="12" xfId="0" applyFill="1" applyBorder="1" applyProtection="1"/>
    <xf numFmtId="0" fontId="0" fillId="3" borderId="0" xfId="0" applyFill="1" applyProtection="1">
      <protection locked="0"/>
    </xf>
    <xf numFmtId="0" fontId="4" fillId="3" borderId="0" xfId="0" applyFont="1" applyFill="1" applyProtection="1">
      <protection locked="0"/>
    </xf>
    <xf numFmtId="0" fontId="4" fillId="3" borderId="5" xfId="0" applyFont="1" applyFill="1" applyBorder="1" applyProtection="1">
      <protection locked="0"/>
    </xf>
    <xf numFmtId="0" fontId="4" fillId="3" borderId="6" xfId="0" applyFont="1" applyFill="1" applyBorder="1" applyProtection="1">
      <protection locked="0"/>
    </xf>
    <xf numFmtId="0" fontId="40" fillId="3" borderId="7" xfId="0" applyFont="1" applyFill="1" applyBorder="1" applyProtection="1">
      <protection locked="0"/>
    </xf>
    <xf numFmtId="0" fontId="7" fillId="3" borderId="1" xfId="0" applyFont="1" applyFill="1" applyBorder="1" applyAlignment="1" applyProtection="1">
      <alignment horizontal="right"/>
      <protection locked="0"/>
    </xf>
    <xf numFmtId="0" fontId="0" fillId="3" borderId="11" xfId="0" applyFill="1" applyBorder="1" applyProtection="1">
      <protection locked="0"/>
    </xf>
    <xf numFmtId="0" fontId="4" fillId="3" borderId="11" xfId="0" applyFont="1" applyFill="1" applyBorder="1" applyProtection="1">
      <protection locked="0"/>
    </xf>
    <xf numFmtId="0" fontId="4" fillId="2" borderId="10" xfId="0" applyFont="1" applyFill="1" applyBorder="1" applyProtection="1">
      <protection locked="0"/>
    </xf>
    <xf numFmtId="0" fontId="4" fillId="2" borderId="12" xfId="0" applyFont="1" applyFill="1" applyBorder="1" applyProtection="1">
      <protection locked="0"/>
    </xf>
    <xf numFmtId="0" fontId="43" fillId="3" borderId="0" xfId="0" applyFont="1" applyFill="1" applyBorder="1" applyAlignment="1" applyProtection="1">
      <alignment horizontal="left" vertical="top" wrapText="1"/>
      <protection locked="0"/>
    </xf>
    <xf numFmtId="0" fontId="43" fillId="3" borderId="0" xfId="0" applyFont="1" applyFill="1" applyBorder="1" applyAlignment="1" applyProtection="1">
      <protection locked="0"/>
    </xf>
    <xf numFmtId="0" fontId="2" fillId="0" borderId="0" xfId="0" applyFont="1" applyFill="1" applyProtection="1">
      <protection locked="0"/>
    </xf>
    <xf numFmtId="0" fontId="43" fillId="3" borderId="4" xfId="0" applyFont="1" applyFill="1" applyBorder="1" applyAlignment="1" applyProtection="1">
      <alignment horizontal="left" vertical="top"/>
      <protection locked="0"/>
    </xf>
    <xf numFmtId="0" fontId="45" fillId="3" borderId="5" xfId="0" applyFont="1" applyFill="1" applyBorder="1" applyAlignment="1" applyProtection="1">
      <protection locked="0"/>
    </xf>
    <xf numFmtId="0" fontId="45" fillId="3" borderId="6" xfId="0" applyFont="1" applyFill="1" applyBorder="1" applyAlignment="1" applyProtection="1">
      <protection locked="0"/>
    </xf>
    <xf numFmtId="0" fontId="0" fillId="0" borderId="0" xfId="0" applyFont="1" applyProtection="1">
      <protection locked="0"/>
    </xf>
    <xf numFmtId="0" fontId="45" fillId="3" borderId="7" xfId="0" applyFont="1" applyFill="1" applyBorder="1" applyAlignment="1" applyProtection="1">
      <alignment horizontal="left" vertical="top"/>
      <protection locked="0"/>
    </xf>
    <xf numFmtId="0" fontId="45" fillId="3" borderId="0" xfId="0" applyFont="1" applyFill="1" applyBorder="1" applyAlignment="1" applyProtection="1">
      <protection locked="0"/>
    </xf>
    <xf numFmtId="10" fontId="7" fillId="2" borderId="9" xfId="2" applyNumberFormat="1" applyFont="1" applyFill="1" applyBorder="1" applyAlignment="1" applyProtection="1">
      <alignment horizontal="center" vertical="top" wrapText="1"/>
      <protection locked="0"/>
    </xf>
    <xf numFmtId="0" fontId="4" fillId="3" borderId="0" xfId="0" applyFont="1" applyFill="1" applyBorder="1" applyAlignment="1" applyProtection="1">
      <alignment horizontal="right"/>
      <protection locked="0"/>
    </xf>
    <xf numFmtId="0" fontId="3" fillId="3" borderId="0" xfId="0" applyFont="1" applyFill="1" applyBorder="1" applyAlignment="1" applyProtection="1">
      <alignment horizontal="right"/>
      <protection locked="0"/>
    </xf>
    <xf numFmtId="1" fontId="7" fillId="2" borderId="9" xfId="2" applyNumberFormat="1" applyFont="1" applyFill="1" applyBorder="1" applyAlignment="1" applyProtection="1">
      <alignment horizontal="center" vertical="top" wrapText="1"/>
      <protection locked="0"/>
    </xf>
    <xf numFmtId="0" fontId="45" fillId="3" borderId="0" xfId="0" applyFont="1" applyFill="1" applyBorder="1" applyAlignment="1" applyProtection="1">
      <alignment horizontal="right"/>
      <protection locked="0"/>
    </xf>
    <xf numFmtId="0" fontId="45" fillId="3" borderId="8" xfId="0" applyFont="1" applyFill="1" applyBorder="1" applyAlignment="1" applyProtection="1">
      <alignment horizontal="left" vertical="top" wrapText="1"/>
      <protection locked="0"/>
    </xf>
    <xf numFmtId="0" fontId="45" fillId="3" borderId="2" xfId="0" applyFont="1" applyFill="1" applyBorder="1" applyAlignment="1" applyProtection="1">
      <protection locked="0"/>
    </xf>
    <xf numFmtId="0" fontId="45" fillId="3" borderId="3" xfId="0" applyFont="1" applyFill="1" applyBorder="1" applyAlignment="1" applyProtection="1">
      <protection locked="0"/>
    </xf>
    <xf numFmtId="0" fontId="43" fillId="3" borderId="8" xfId="0" applyFont="1" applyFill="1" applyBorder="1" applyAlignment="1" applyProtection="1">
      <alignment horizontal="left" vertical="top"/>
      <protection locked="0"/>
    </xf>
    <xf numFmtId="0" fontId="43" fillId="3" borderId="30" xfId="0" applyFont="1" applyFill="1" applyBorder="1" applyAlignment="1" applyProtection="1">
      <alignment horizontal="left" vertical="top" wrapText="1"/>
      <protection locked="0"/>
    </xf>
    <xf numFmtId="0" fontId="43" fillId="3" borderId="30" xfId="0" applyFont="1" applyFill="1" applyBorder="1" applyAlignment="1" applyProtection="1">
      <protection locked="0"/>
    </xf>
    <xf numFmtId="0" fontId="18" fillId="3" borderId="20" xfId="0" applyFont="1" applyFill="1" applyBorder="1" applyAlignment="1" applyProtection="1">
      <alignment horizontal="left" vertical="top"/>
      <protection locked="0"/>
    </xf>
    <xf numFmtId="0" fontId="3" fillId="3" borderId="21" xfId="0" applyFont="1" applyFill="1" applyBorder="1" applyAlignment="1" applyProtection="1">
      <alignment horizontal="left" vertical="top" wrapText="1"/>
      <protection locked="0"/>
    </xf>
    <xf numFmtId="0" fontId="3" fillId="3" borderId="21" xfId="0" applyFont="1" applyFill="1" applyBorder="1" applyProtection="1">
      <protection locked="0"/>
    </xf>
    <xf numFmtId="0" fontId="3" fillId="3" borderId="22" xfId="0" applyFont="1" applyFill="1" applyBorder="1" applyProtection="1">
      <protection locked="0"/>
    </xf>
    <xf numFmtId="0" fontId="7" fillId="3" borderId="72" xfId="0" applyFont="1" applyFill="1" applyBorder="1" applyAlignment="1" applyProtection="1">
      <alignment horizontal="left" vertical="top"/>
      <protection locked="0"/>
    </xf>
    <xf numFmtId="0" fontId="7" fillId="3" borderId="84" xfId="0" applyFont="1" applyFill="1" applyBorder="1" applyAlignment="1" applyProtection="1">
      <alignment horizontal="center" vertical="top"/>
      <protection locked="0"/>
    </xf>
    <xf numFmtId="49" fontId="7" fillId="3" borderId="70" xfId="0" applyNumberFormat="1" applyFont="1" applyFill="1" applyBorder="1" applyAlignment="1" applyProtection="1">
      <alignment horizontal="center" vertical="top" wrapText="1"/>
      <protection locked="0"/>
    </xf>
    <xf numFmtId="0" fontId="7" fillId="3" borderId="84" xfId="0" applyFont="1" applyFill="1" applyBorder="1" applyAlignment="1" applyProtection="1">
      <alignment horizontal="center" vertical="top" wrapText="1"/>
      <protection locked="0"/>
    </xf>
    <xf numFmtId="0" fontId="7" fillId="3" borderId="75" xfId="0" applyFont="1" applyFill="1" applyBorder="1" applyAlignment="1" applyProtection="1">
      <alignment horizontal="center" vertical="top" wrapText="1"/>
      <protection locked="0"/>
    </xf>
    <xf numFmtId="0" fontId="7" fillId="3" borderId="89" xfId="0" applyFont="1" applyFill="1" applyBorder="1" applyAlignment="1" applyProtection="1">
      <alignment horizontal="center" vertical="top" wrapText="1"/>
      <protection locked="0"/>
    </xf>
    <xf numFmtId="49" fontId="7" fillId="3" borderId="71" xfId="0" applyNumberFormat="1" applyFont="1" applyFill="1" applyBorder="1" applyAlignment="1" applyProtection="1">
      <alignment horizontal="center" vertical="top" wrapText="1"/>
      <protection locked="0"/>
    </xf>
    <xf numFmtId="49" fontId="7" fillId="3" borderId="73" xfId="0" applyNumberFormat="1" applyFont="1" applyFill="1" applyBorder="1" applyAlignment="1" applyProtection="1">
      <alignment horizontal="center" vertical="top" wrapText="1"/>
      <protection locked="0"/>
    </xf>
    <xf numFmtId="0" fontId="2" fillId="0" borderId="0" xfId="0" applyFont="1" applyAlignment="1" applyProtection="1">
      <alignment horizontal="center" vertical="top"/>
      <protection locked="0"/>
    </xf>
    <xf numFmtId="0" fontId="7" fillId="3" borderId="7" xfId="0" applyFont="1" applyFill="1" applyBorder="1" applyAlignment="1" applyProtection="1">
      <alignment horizontal="left" vertical="top"/>
      <protection locked="0"/>
    </xf>
    <xf numFmtId="0" fontId="7" fillId="3" borderId="1" xfId="0" applyFont="1" applyFill="1" applyBorder="1" applyAlignment="1" applyProtection="1">
      <alignment horizontal="center" vertical="top"/>
      <protection locked="0"/>
    </xf>
    <xf numFmtId="49" fontId="7" fillId="3" borderId="59" xfId="0" applyNumberFormat="1" applyFont="1" applyFill="1" applyBorder="1" applyAlignment="1" applyProtection="1">
      <alignment horizontal="center" vertical="top" wrapText="1"/>
      <protection locked="0"/>
    </xf>
    <xf numFmtId="0" fontId="7" fillId="3" borderId="59" xfId="0" applyFont="1" applyFill="1" applyBorder="1" applyAlignment="1" applyProtection="1">
      <alignment horizontal="center" vertical="top" wrapText="1"/>
      <protection locked="0"/>
    </xf>
    <xf numFmtId="0" fontId="7" fillId="3" borderId="7" xfId="0" applyFont="1" applyFill="1" applyBorder="1" applyAlignment="1" applyProtection="1">
      <alignment horizontal="center" vertical="top" wrapText="1"/>
      <protection locked="0"/>
    </xf>
    <xf numFmtId="0" fontId="7" fillId="3" borderId="90" xfId="0" applyFont="1" applyFill="1" applyBorder="1" applyAlignment="1" applyProtection="1">
      <alignment horizontal="center" vertical="top" wrapText="1"/>
      <protection locked="0"/>
    </xf>
    <xf numFmtId="49" fontId="7" fillId="3" borderId="7" xfId="0" applyNumberFormat="1" applyFont="1" applyFill="1" applyBorder="1" applyAlignment="1" applyProtection="1">
      <alignment horizontal="center" vertical="top" wrapText="1"/>
      <protection locked="0"/>
    </xf>
    <xf numFmtId="49" fontId="4" fillId="3" borderId="58" xfId="0" applyNumberFormat="1" applyFont="1" applyFill="1" applyBorder="1" applyAlignment="1" applyProtection="1">
      <alignment horizontal="center" vertical="top" wrapText="1"/>
      <protection locked="0"/>
    </xf>
    <xf numFmtId="0" fontId="25" fillId="3" borderId="8" xfId="0" applyFont="1" applyFill="1" applyBorder="1" applyAlignment="1" applyProtection="1">
      <alignment horizontal="left" vertical="top"/>
      <protection locked="0"/>
    </xf>
    <xf numFmtId="0" fontId="25" fillId="3" borderId="3" xfId="0" applyFont="1" applyFill="1" applyBorder="1" applyAlignment="1" applyProtection="1">
      <alignment horizontal="center" vertical="top"/>
      <protection locked="0"/>
    </xf>
    <xf numFmtId="49" fontId="25" fillId="3" borderId="33" xfId="0" applyNumberFormat="1" applyFont="1" applyFill="1" applyBorder="1" applyAlignment="1" applyProtection="1">
      <alignment horizontal="center" vertical="top" wrapText="1"/>
      <protection locked="0"/>
    </xf>
    <xf numFmtId="0" fontId="25" fillId="3" borderId="33" xfId="0" applyFont="1" applyFill="1" applyBorder="1" applyAlignment="1" applyProtection="1">
      <alignment horizontal="center" vertical="top" wrapText="1"/>
      <protection locked="0"/>
    </xf>
    <xf numFmtId="0" fontId="25" fillId="3" borderId="8" xfId="0" applyFont="1" applyFill="1" applyBorder="1" applyAlignment="1" applyProtection="1">
      <alignment horizontal="center" vertical="top" wrapText="1"/>
      <protection locked="0"/>
    </xf>
    <xf numFmtId="0" fontId="25" fillId="3" borderId="91" xfId="0" applyFont="1" applyFill="1" applyBorder="1" applyAlignment="1" applyProtection="1">
      <alignment horizontal="center" vertical="top" wrapText="1"/>
      <protection locked="0"/>
    </xf>
    <xf numFmtId="49" fontId="25" fillId="3" borderId="8" xfId="0" applyNumberFormat="1" applyFont="1" applyFill="1" applyBorder="1" applyAlignment="1" applyProtection="1">
      <alignment horizontal="center" vertical="top" wrapText="1"/>
      <protection locked="0"/>
    </xf>
    <xf numFmtId="49" fontId="25" fillId="3" borderId="50" xfId="0" applyNumberFormat="1" applyFont="1" applyFill="1" applyBorder="1" applyAlignment="1" applyProtection="1">
      <alignment horizontal="center" vertical="top" wrapText="1"/>
      <protection locked="0"/>
    </xf>
    <xf numFmtId="49" fontId="7" fillId="4" borderId="14" xfId="0" applyNumberFormat="1" applyFont="1" applyFill="1" applyBorder="1" applyAlignment="1" applyProtection="1">
      <alignment horizontal="left" vertical="center"/>
      <protection locked="0"/>
    </xf>
    <xf numFmtId="0" fontId="5" fillId="4" borderId="12" xfId="0" applyFont="1" applyFill="1" applyBorder="1" applyAlignment="1" applyProtection="1">
      <alignment horizontal="left" vertical="top" wrapText="1"/>
      <protection locked="0"/>
    </xf>
    <xf numFmtId="0" fontId="20" fillId="4" borderId="33" xfId="0" applyFont="1" applyFill="1" applyBorder="1" applyAlignment="1" applyProtection="1">
      <alignment horizontal="center" vertical="top" wrapText="1"/>
      <protection locked="0"/>
    </xf>
    <xf numFmtId="0" fontId="20" fillId="4" borderId="8" xfId="0" applyFont="1" applyFill="1" applyBorder="1" applyAlignment="1" applyProtection="1">
      <alignment horizontal="center" vertical="top" wrapText="1"/>
      <protection locked="0"/>
    </xf>
    <xf numFmtId="0" fontId="20" fillId="4" borderId="91" xfId="0" applyFont="1" applyFill="1" applyBorder="1" applyAlignment="1" applyProtection="1">
      <alignment horizontal="center" vertical="top" wrapText="1"/>
      <protection locked="0"/>
    </xf>
    <xf numFmtId="0" fontId="47" fillId="4" borderId="50" xfId="0" applyFont="1" applyFill="1" applyBorder="1" applyAlignment="1" applyProtection="1">
      <alignment horizontal="center" vertical="top" wrapText="1"/>
      <protection locked="0"/>
    </xf>
    <xf numFmtId="0" fontId="2" fillId="0" borderId="0" xfId="0" applyFont="1" applyBorder="1" applyProtection="1">
      <protection locked="0"/>
    </xf>
    <xf numFmtId="49" fontId="6" fillId="3" borderId="26" xfId="0" applyNumberFormat="1" applyFont="1" applyFill="1" applyBorder="1" applyAlignment="1" applyProtection="1">
      <alignment horizontal="left" vertical="top"/>
      <protection locked="0"/>
    </xf>
    <xf numFmtId="49" fontId="4" fillId="3" borderId="7" xfId="0" applyNumberFormat="1" applyFont="1" applyFill="1" applyBorder="1" applyAlignment="1" applyProtection="1">
      <alignment horizontal="left" vertical="center"/>
      <protection locked="0"/>
    </xf>
    <xf numFmtId="0" fontId="4" fillId="3" borderId="0" xfId="0" applyFont="1" applyFill="1" applyBorder="1" applyAlignment="1" applyProtection="1">
      <protection locked="0"/>
    </xf>
    <xf numFmtId="0" fontId="4" fillId="3" borderId="92" xfId="0" applyFont="1" applyFill="1" applyBorder="1" applyAlignment="1" applyProtection="1">
      <protection locked="0"/>
    </xf>
    <xf numFmtId="0" fontId="7" fillId="3" borderId="85" xfId="0" applyFont="1" applyFill="1" applyBorder="1" applyAlignment="1" applyProtection="1">
      <protection locked="0"/>
    </xf>
    <xf numFmtId="0" fontId="21" fillId="0" borderId="0" xfId="0" applyFont="1" applyProtection="1">
      <protection locked="0"/>
    </xf>
    <xf numFmtId="49" fontId="6" fillId="3" borderId="27" xfId="0" applyNumberFormat="1" applyFont="1" applyFill="1" applyBorder="1" applyAlignment="1" applyProtection="1">
      <alignment horizontal="left" vertical="top"/>
      <protection locked="0"/>
    </xf>
    <xf numFmtId="0" fontId="7" fillId="3" borderId="58" xfId="0" applyFont="1" applyFill="1" applyBorder="1" applyAlignment="1" applyProtection="1">
      <protection locked="0"/>
    </xf>
    <xf numFmtId="49" fontId="6" fillId="3" borderId="28" xfId="0" applyNumberFormat="1" applyFont="1" applyFill="1" applyBorder="1" applyAlignment="1" applyProtection="1">
      <alignment horizontal="left" vertical="top"/>
      <protection locked="0"/>
    </xf>
    <xf numFmtId="49" fontId="4" fillId="3" borderId="8" xfId="0" applyNumberFormat="1" applyFont="1" applyFill="1" applyBorder="1" applyAlignment="1" applyProtection="1">
      <alignment horizontal="left" vertical="center"/>
      <protection locked="0"/>
    </xf>
    <xf numFmtId="0" fontId="4" fillId="3" borderId="2" xfId="0" applyFont="1" applyFill="1" applyBorder="1" applyAlignment="1" applyProtection="1">
      <protection locked="0"/>
    </xf>
    <xf numFmtId="0" fontId="7" fillId="3" borderId="50" xfId="0" applyFont="1" applyFill="1" applyBorder="1" applyAlignment="1" applyProtection="1">
      <protection locked="0"/>
    </xf>
    <xf numFmtId="0" fontId="3" fillId="2" borderId="15" xfId="0" applyFont="1" applyFill="1" applyBorder="1" applyAlignment="1" applyProtection="1">
      <alignment horizontal="center" vertical="top"/>
      <protection locked="0"/>
    </xf>
    <xf numFmtId="0" fontId="3" fillId="2" borderId="10" xfId="0" applyFont="1" applyFill="1" applyBorder="1" applyAlignment="1" applyProtection="1">
      <alignment horizontal="left" vertical="top" wrapText="1"/>
      <protection locked="0"/>
    </xf>
    <xf numFmtId="44" fontId="4" fillId="2" borderId="9" xfId="1"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9" fontId="7" fillId="3" borderId="10" xfId="2"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protection locked="0"/>
    </xf>
    <xf numFmtId="0" fontId="23" fillId="0" borderId="0" xfId="0" applyFont="1" applyProtection="1">
      <protection locked="0"/>
    </xf>
    <xf numFmtId="0" fontId="5" fillId="4" borderId="0" xfId="0" applyFont="1" applyFill="1" applyBorder="1" applyAlignment="1" applyProtection="1">
      <alignment horizontal="left" vertical="top" wrapText="1"/>
      <protection locked="0"/>
    </xf>
    <xf numFmtId="0" fontId="20" fillId="4" borderId="9" xfId="0" applyNumberFormat="1" applyFont="1" applyFill="1" applyBorder="1" applyAlignment="1" applyProtection="1">
      <alignment horizontal="center" vertical="top" wrapText="1"/>
      <protection locked="0"/>
    </xf>
    <xf numFmtId="0" fontId="20" fillId="4" borderId="10" xfId="0" applyNumberFormat="1" applyFont="1" applyFill="1" applyBorder="1" applyAlignment="1" applyProtection="1">
      <alignment horizontal="center" vertical="top" wrapText="1"/>
      <protection locked="0"/>
    </xf>
    <xf numFmtId="0" fontId="7" fillId="3" borderId="15" xfId="0" applyFont="1" applyFill="1" applyBorder="1" applyAlignment="1" applyProtection="1">
      <alignment horizontal="left" vertical="top"/>
      <protection locked="0"/>
    </xf>
    <xf numFmtId="0" fontId="3" fillId="3" borderId="10" xfId="0" applyFont="1" applyFill="1" applyBorder="1" applyAlignment="1" applyProtection="1">
      <alignment horizontal="left" vertical="top" wrapText="1"/>
      <protection locked="0"/>
    </xf>
    <xf numFmtId="44" fontId="4" fillId="3" borderId="9" xfId="1" applyFont="1" applyFill="1" applyBorder="1" applyAlignment="1" applyProtection="1">
      <alignment horizontal="left" vertical="center"/>
      <protection locked="0"/>
    </xf>
    <xf numFmtId="0" fontId="4" fillId="3" borderId="9" xfId="0" applyFont="1" applyFill="1" applyBorder="1" applyAlignment="1" applyProtection="1">
      <alignment horizontal="left" vertical="center"/>
      <protection locked="0"/>
    </xf>
    <xf numFmtId="0" fontId="44" fillId="2" borderId="10" xfId="0" applyFont="1" applyFill="1" applyBorder="1" applyAlignment="1" applyProtection="1">
      <alignment horizontal="left" vertical="top" wrapText="1"/>
      <protection locked="0"/>
    </xf>
    <xf numFmtId="0" fontId="44" fillId="2" borderId="15" xfId="0" applyFont="1" applyFill="1" applyBorder="1" applyAlignment="1" applyProtection="1">
      <alignment horizontal="center" vertical="top"/>
      <protection locked="0"/>
    </xf>
    <xf numFmtId="0" fontId="12" fillId="3" borderId="15" xfId="0" applyFont="1" applyFill="1" applyBorder="1" applyAlignment="1" applyProtection="1">
      <alignment horizontal="center" vertical="top" wrapText="1"/>
      <protection locked="0"/>
    </xf>
    <xf numFmtId="0" fontId="12" fillId="3" borderId="10" xfId="0" applyFont="1" applyFill="1" applyBorder="1" applyAlignment="1" applyProtection="1">
      <alignment horizontal="left" vertical="top" wrapText="1"/>
      <protection locked="0"/>
    </xf>
    <xf numFmtId="0" fontId="4" fillId="0" borderId="9" xfId="0" applyFont="1" applyFill="1" applyBorder="1" applyAlignment="1" applyProtection="1">
      <alignment horizontal="left" vertical="center"/>
      <protection locked="0"/>
    </xf>
    <xf numFmtId="0" fontId="14" fillId="3" borderId="10" xfId="0" applyFont="1" applyFill="1" applyBorder="1" applyAlignment="1" applyProtection="1">
      <alignment horizontal="left" vertical="top" wrapText="1"/>
      <protection locked="0"/>
    </xf>
    <xf numFmtId="49" fontId="7" fillId="4" borderId="16" xfId="0" applyNumberFormat="1" applyFont="1" applyFill="1" applyBorder="1" applyAlignment="1" applyProtection="1">
      <alignment horizontal="left" vertical="center"/>
      <protection locked="0"/>
    </xf>
    <xf numFmtId="0" fontId="5" fillId="4" borderId="11" xfId="0" applyFont="1" applyFill="1" applyBorder="1" applyAlignment="1" applyProtection="1">
      <alignment horizontal="left" vertical="top" wrapText="1"/>
      <protection locked="0"/>
    </xf>
    <xf numFmtId="0" fontId="12" fillId="2" borderId="10" xfId="0" applyFont="1" applyFill="1" applyBorder="1" applyAlignment="1" applyProtection="1">
      <alignment horizontal="left" vertical="top" wrapText="1"/>
      <protection locked="0"/>
    </xf>
    <xf numFmtId="0" fontId="38" fillId="2" borderId="10" xfId="0" applyFont="1" applyFill="1" applyBorder="1" applyAlignment="1" applyProtection="1">
      <alignment horizontal="left" vertical="top" wrapText="1"/>
      <protection locked="0"/>
    </xf>
    <xf numFmtId="0" fontId="3" fillId="2" borderId="15" xfId="0" applyFont="1" applyFill="1" applyBorder="1" applyAlignment="1" applyProtection="1">
      <alignment horizontal="right" vertical="top"/>
      <protection locked="0"/>
    </xf>
    <xf numFmtId="0" fontId="49" fillId="2" borderId="9" xfId="0" applyFont="1" applyFill="1" applyBorder="1" applyAlignment="1" applyProtection="1">
      <alignment horizontal="left" vertical="center"/>
      <protection locked="0"/>
    </xf>
    <xf numFmtId="0" fontId="3" fillId="2" borderId="35" xfId="0" applyFont="1" applyFill="1" applyBorder="1" applyAlignment="1" applyProtection="1">
      <alignment horizontal="center" vertical="top"/>
      <protection locked="0"/>
    </xf>
    <xf numFmtId="0" fontId="3" fillId="2" borderId="37" xfId="0" applyFont="1" applyFill="1" applyBorder="1" applyAlignment="1" applyProtection="1">
      <alignment horizontal="left" vertical="top" wrapText="1"/>
      <protection locked="0"/>
    </xf>
    <xf numFmtId="44" fontId="4" fillId="2" borderId="36" xfId="1" applyFont="1" applyFill="1" applyBorder="1" applyAlignment="1" applyProtection="1">
      <alignment horizontal="left" vertical="center"/>
      <protection locked="0"/>
    </xf>
    <xf numFmtId="0" fontId="4" fillId="2" borderId="36" xfId="0" applyFont="1" applyFill="1" applyBorder="1" applyAlignment="1" applyProtection="1">
      <alignment horizontal="left" vertical="center"/>
      <protection locked="0"/>
    </xf>
    <xf numFmtId="9" fontId="7" fillId="3" borderId="95" xfId="2"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protection locked="0"/>
    </xf>
    <xf numFmtId="0" fontId="4" fillId="0" borderId="88" xfId="0" applyFont="1" applyFill="1" applyBorder="1" applyAlignment="1" applyProtection="1">
      <alignment horizontal="center"/>
      <protection locked="0"/>
    </xf>
    <xf numFmtId="0" fontId="15" fillId="4" borderId="14" xfId="0" applyFont="1" applyFill="1" applyBorder="1" applyProtection="1">
      <protection locked="0"/>
    </xf>
    <xf numFmtId="0" fontId="0" fillId="4" borderId="0" xfId="0" applyFont="1" applyFill="1" applyBorder="1" applyProtection="1">
      <protection locked="0"/>
    </xf>
    <xf numFmtId="0" fontId="4" fillId="4" borderId="0" xfId="0" applyFont="1" applyFill="1" applyBorder="1" applyProtection="1">
      <protection locked="0"/>
    </xf>
    <xf numFmtId="0" fontId="20" fillId="4" borderId="0" xfId="0" applyFont="1" applyFill="1" applyBorder="1" applyProtection="1">
      <protection locked="0"/>
    </xf>
    <xf numFmtId="0" fontId="20" fillId="4" borderId="38" xfId="0" applyNumberFormat="1" applyFont="1" applyFill="1" applyBorder="1" applyAlignment="1" applyProtection="1">
      <alignment horizontal="center" vertical="top" wrapText="1"/>
      <protection locked="0"/>
    </xf>
    <xf numFmtId="44" fontId="18" fillId="4" borderId="38" xfId="0" applyNumberFormat="1" applyFont="1" applyFill="1" applyBorder="1" applyProtection="1">
      <protection locked="0"/>
    </xf>
    <xf numFmtId="49" fontId="18" fillId="4" borderId="29" xfId="0" applyNumberFormat="1" applyFont="1" applyFill="1" applyBorder="1" applyAlignment="1" applyProtection="1">
      <alignment horizontal="left" vertical="center"/>
      <protection locked="0"/>
    </xf>
    <xf numFmtId="0" fontId="5" fillId="4" borderId="30" xfId="0" applyFont="1" applyFill="1" applyBorder="1" applyAlignment="1" applyProtection="1">
      <alignment horizontal="left" vertical="top" wrapText="1"/>
      <protection locked="0"/>
    </xf>
    <xf numFmtId="164" fontId="18" fillId="4" borderId="30" xfId="0" applyNumberFormat="1" applyFont="1" applyFill="1" applyBorder="1" applyAlignment="1" applyProtection="1">
      <alignment horizontal="right" vertical="top" wrapText="1"/>
      <protection locked="0"/>
    </xf>
    <xf numFmtId="49" fontId="20" fillId="4" borderId="30" xfId="0" applyNumberFormat="1" applyFont="1" applyFill="1" applyBorder="1" applyAlignment="1" applyProtection="1">
      <alignment horizontal="center" vertical="top" wrapText="1"/>
      <protection locked="0"/>
    </xf>
    <xf numFmtId="49" fontId="47" fillId="4" borderId="34" xfId="0" applyNumberFormat="1" applyFont="1" applyFill="1" applyBorder="1" applyAlignment="1" applyProtection="1">
      <alignment horizontal="center" vertical="top" wrapText="1"/>
      <protection locked="0"/>
    </xf>
    <xf numFmtId="0" fontId="4" fillId="0" borderId="0" xfId="0" applyFont="1" applyProtection="1">
      <protection locked="0"/>
    </xf>
    <xf numFmtId="0" fontId="48" fillId="0" borderId="0" xfId="0" applyFont="1" applyAlignment="1" applyProtection="1">
      <alignment horizontal="right"/>
      <protection locked="0"/>
    </xf>
    <xf numFmtId="0" fontId="48" fillId="0" borderId="0" xfId="0" applyFont="1" applyAlignment="1" applyProtection="1">
      <alignment horizontal="center"/>
      <protection locked="0"/>
    </xf>
    <xf numFmtId="0" fontId="4" fillId="3" borderId="12" xfId="0" applyFont="1" applyFill="1" applyBorder="1" applyProtection="1"/>
    <xf numFmtId="10" fontId="45" fillId="3" borderId="9" xfId="2" applyNumberFormat="1" applyFont="1" applyFill="1" applyBorder="1" applyAlignment="1" applyProtection="1">
      <alignment horizontal="center"/>
    </xf>
    <xf numFmtId="10" fontId="43" fillId="3" borderId="33" xfId="2" applyNumberFormat="1" applyFont="1" applyFill="1" applyBorder="1" applyAlignment="1" applyProtection="1">
      <alignment horizontal="center"/>
    </xf>
    <xf numFmtId="1" fontId="7" fillId="3" borderId="9" xfId="2" applyNumberFormat="1" applyFont="1" applyFill="1" applyBorder="1" applyAlignment="1" applyProtection="1">
      <alignment horizontal="center" vertical="top" wrapText="1"/>
    </xf>
    <xf numFmtId="10" fontId="7" fillId="3" borderId="24" xfId="2" applyNumberFormat="1" applyFont="1" applyFill="1" applyBorder="1" applyAlignment="1" applyProtection="1">
      <alignment horizontal="center" vertical="top" wrapText="1"/>
    </xf>
    <xf numFmtId="10" fontId="7" fillId="0" borderId="24" xfId="2" applyNumberFormat="1" applyFont="1" applyFill="1" applyBorder="1" applyAlignment="1" applyProtection="1">
      <alignment horizontal="center" vertical="top" wrapText="1"/>
    </xf>
    <xf numFmtId="44" fontId="4" fillId="3" borderId="93" xfId="1" applyFont="1" applyFill="1" applyBorder="1" applyAlignment="1" applyProtection="1">
      <alignment horizontal="center" vertical="center" wrapText="1"/>
    </xf>
    <xf numFmtId="0" fontId="20" fillId="4" borderId="93" xfId="0" applyNumberFormat="1" applyFont="1" applyFill="1" applyBorder="1" applyAlignment="1" applyProtection="1">
      <alignment horizontal="center" vertical="top" wrapText="1"/>
    </xf>
    <xf numFmtId="44" fontId="4" fillId="3" borderId="94" xfId="1" applyFont="1" applyFill="1" applyBorder="1" applyAlignment="1" applyProtection="1">
      <alignment horizontal="center" vertical="center" wrapText="1"/>
    </xf>
    <xf numFmtId="0" fontId="4" fillId="4" borderId="0" xfId="0" applyFont="1" applyFill="1" applyBorder="1" applyProtection="1"/>
    <xf numFmtId="164" fontId="18" fillId="4" borderId="30" xfId="0" applyNumberFormat="1" applyFont="1" applyFill="1" applyBorder="1" applyAlignment="1" applyProtection="1">
      <alignment horizontal="right" vertical="top" wrapText="1"/>
    </xf>
    <xf numFmtId="0" fontId="4" fillId="0" borderId="9" xfId="0" applyFont="1" applyFill="1" applyBorder="1" applyAlignment="1" applyProtection="1">
      <alignment horizontal="center"/>
    </xf>
    <xf numFmtId="0" fontId="20" fillId="4" borderId="9" xfId="0" applyNumberFormat="1" applyFont="1" applyFill="1" applyBorder="1" applyAlignment="1" applyProtection="1">
      <alignment horizontal="center" vertical="top" wrapText="1"/>
    </xf>
    <xf numFmtId="0" fontId="4" fillId="0" borderId="36" xfId="0" applyFont="1" applyFill="1" applyBorder="1" applyAlignment="1" applyProtection="1">
      <alignment horizontal="center"/>
    </xf>
    <xf numFmtId="0" fontId="20" fillId="4" borderId="0" xfId="0" applyFont="1" applyFill="1" applyBorder="1" applyProtection="1"/>
    <xf numFmtId="164" fontId="4" fillId="4" borderId="30" xfId="0" applyNumberFormat="1" applyFont="1" applyFill="1" applyBorder="1" applyAlignment="1" applyProtection="1">
      <alignment horizontal="center" vertical="top" wrapText="1"/>
    </xf>
    <xf numFmtId="164" fontId="18" fillId="4" borderId="34" xfId="0" applyNumberFormat="1" applyFont="1" applyFill="1" applyBorder="1" applyAlignment="1" applyProtection="1">
      <alignment horizontal="center"/>
    </xf>
    <xf numFmtId="0" fontId="2" fillId="0" borderId="0" xfId="0" applyFont="1" applyAlignment="1" applyProtection="1">
      <alignment horizontal="center" vertical="top"/>
    </xf>
    <xf numFmtId="44" fontId="7" fillId="0" borderId="16" xfId="1" applyFont="1" applyFill="1" applyBorder="1" applyAlignment="1" applyProtection="1">
      <alignment horizontal="left" vertical="center"/>
    </xf>
    <xf numFmtId="44" fontId="7" fillId="0" borderId="24" xfId="1" applyFont="1" applyFill="1" applyBorder="1" applyAlignment="1" applyProtection="1">
      <alignment horizontal="left" vertical="center"/>
    </xf>
    <xf numFmtId="0" fontId="21" fillId="0" borderId="0" xfId="0" applyFont="1" applyProtection="1"/>
    <xf numFmtId="0" fontId="47" fillId="4" borderId="24" xfId="0" applyNumberFormat="1" applyFont="1" applyFill="1" applyBorder="1" applyAlignment="1" applyProtection="1">
      <alignment horizontal="center" vertical="top" wrapText="1"/>
    </xf>
    <xf numFmtId="0" fontId="0" fillId="0" borderId="0" xfId="0" applyProtection="1"/>
    <xf numFmtId="0" fontId="3" fillId="0" borderId="0" xfId="0" applyFont="1" applyProtection="1"/>
    <xf numFmtId="2" fontId="3" fillId="0" borderId="0" xfId="0" applyNumberFormat="1" applyFont="1" applyAlignment="1" applyProtection="1">
      <alignment horizontal="center"/>
    </xf>
    <xf numFmtId="164" fontId="17" fillId="4" borderId="0" xfId="0" applyNumberFormat="1" applyFont="1" applyFill="1" applyBorder="1" applyProtection="1"/>
    <xf numFmtId="164" fontId="0" fillId="2" borderId="9" xfId="1" applyNumberFormat="1" applyFont="1" applyFill="1" applyBorder="1" applyAlignment="1" applyProtection="1">
      <alignment horizontal="center"/>
      <protection locked="0"/>
    </xf>
    <xf numFmtId="0" fontId="0" fillId="0" borderId="1" xfId="0" applyBorder="1" applyProtection="1">
      <protection locked="0"/>
    </xf>
    <xf numFmtId="0" fontId="0" fillId="5" borderId="9" xfId="0" applyFill="1" applyBorder="1" applyAlignment="1" applyProtection="1">
      <alignment horizontal="center"/>
      <protection locked="0"/>
    </xf>
    <xf numFmtId="164" fontId="0" fillId="2" borderId="9" xfId="0" applyNumberFormat="1" applyFill="1" applyBorder="1" applyAlignment="1" applyProtection="1">
      <alignment horizontal="center"/>
      <protection locked="0"/>
    </xf>
    <xf numFmtId="164" fontId="4" fillId="2" borderId="9" xfId="0" applyNumberFormat="1" applyFont="1" applyFill="1" applyBorder="1" applyAlignment="1" applyProtection="1">
      <alignment horizontal="center"/>
      <protection locked="0"/>
    </xf>
    <xf numFmtId="0" fontId="4" fillId="3" borderId="1" xfId="0" applyFont="1" applyFill="1" applyBorder="1" applyProtection="1">
      <protection locked="0"/>
    </xf>
    <xf numFmtId="0" fontId="4" fillId="3" borderId="8" xfId="0" applyFont="1" applyFill="1" applyBorder="1" applyProtection="1">
      <protection locked="0"/>
    </xf>
    <xf numFmtId="0" fontId="4" fillId="3" borderId="3" xfId="0" applyFont="1" applyFill="1" applyBorder="1" applyProtection="1">
      <protection locked="0"/>
    </xf>
    <xf numFmtId="0" fontId="7" fillId="3" borderId="7" xfId="0" applyFont="1" applyFill="1" applyBorder="1" applyProtection="1">
      <protection locked="0"/>
    </xf>
    <xf numFmtId="164" fontId="4" fillId="3" borderId="1" xfId="0" applyNumberFormat="1" applyFont="1" applyFill="1" applyBorder="1" applyProtection="1">
      <protection locked="0"/>
    </xf>
    <xf numFmtId="0" fontId="7" fillId="3" borderId="0" xfId="0" applyFont="1" applyFill="1" applyBorder="1" applyProtection="1">
      <protection locked="0"/>
    </xf>
    <xf numFmtId="0" fontId="2" fillId="0" borderId="0" xfId="0" applyFont="1" applyProtection="1">
      <protection locked="0"/>
    </xf>
    <xf numFmtId="2" fontId="2" fillId="0" borderId="0" xfId="0" applyNumberFormat="1" applyFont="1" applyAlignment="1" applyProtection="1">
      <alignment horizontal="left"/>
      <protection locked="0"/>
    </xf>
    <xf numFmtId="0" fontId="1" fillId="3" borderId="7" xfId="0" applyFont="1" applyFill="1" applyBorder="1" applyProtection="1">
      <protection locked="0"/>
    </xf>
    <xf numFmtId="0" fontId="1" fillId="3" borderId="0" xfId="0" applyFont="1" applyFill="1" applyBorder="1" applyProtection="1">
      <protection locked="0"/>
    </xf>
    <xf numFmtId="164" fontId="0" fillId="3" borderId="1" xfId="0" applyNumberFormat="1" applyFont="1" applyFill="1" applyBorder="1" applyProtection="1">
      <protection locked="0"/>
    </xf>
    <xf numFmtId="1" fontId="0" fillId="2" borderId="9" xfId="0" applyNumberFormat="1" applyFill="1" applyBorder="1" applyAlignment="1" applyProtection="1">
      <alignment horizontal="center"/>
      <protection locked="0"/>
    </xf>
    <xf numFmtId="0" fontId="0" fillId="3" borderId="8" xfId="0" applyFill="1" applyBorder="1" applyProtection="1">
      <protection locked="0"/>
    </xf>
    <xf numFmtId="0" fontId="0" fillId="3" borderId="7" xfId="0" applyFont="1" applyFill="1" applyBorder="1" applyProtection="1">
      <protection locked="0"/>
    </xf>
    <xf numFmtId="0" fontId="0" fillId="3" borderId="80" xfId="0" applyFill="1" applyBorder="1" applyProtection="1">
      <protection locked="0"/>
    </xf>
    <xf numFmtId="0" fontId="0" fillId="0" borderId="79" xfId="0" applyBorder="1" applyProtection="1">
      <protection locked="0"/>
    </xf>
    <xf numFmtId="0" fontId="0" fillId="3" borderId="78" xfId="0" applyFill="1" applyBorder="1" applyProtection="1">
      <protection locked="0"/>
    </xf>
    <xf numFmtId="0" fontId="0" fillId="3" borderId="2" xfId="0" applyFill="1" applyBorder="1" applyProtection="1">
      <protection locked="0"/>
    </xf>
    <xf numFmtId="164" fontId="0" fillId="3" borderId="3" xfId="0" applyNumberFormat="1" applyFill="1" applyBorder="1" applyProtection="1">
      <protection locked="0"/>
    </xf>
    <xf numFmtId="0" fontId="23" fillId="0" borderId="0" xfId="0" applyFont="1" applyFill="1" applyProtection="1">
      <protection locked="0"/>
    </xf>
    <xf numFmtId="164" fontId="4" fillId="3" borderId="9" xfId="0" applyNumberFormat="1" applyFont="1" applyFill="1" applyBorder="1" applyAlignment="1" applyProtection="1">
      <alignment horizontal="center"/>
    </xf>
    <xf numFmtId="0" fontId="4" fillId="3" borderId="9" xfId="0" applyNumberFormat="1" applyFont="1" applyFill="1" applyBorder="1" applyAlignment="1" applyProtection="1">
      <alignment horizontal="center"/>
    </xf>
    <xf numFmtId="0" fontId="0" fillId="0" borderId="9" xfId="0" applyBorder="1" applyAlignment="1" applyProtection="1">
      <alignment horizontal="center"/>
    </xf>
    <xf numFmtId="0" fontId="7" fillId="3" borderId="0" xfId="0" applyFont="1" applyFill="1" applyBorder="1" applyAlignment="1" applyProtection="1">
      <alignment horizontal="right"/>
    </xf>
    <xf numFmtId="164" fontId="4" fillId="3" borderId="1" xfId="0" applyNumberFormat="1" applyFont="1" applyFill="1" applyBorder="1" applyProtection="1"/>
    <xf numFmtId="0" fontId="7" fillId="3" borderId="0" xfId="0" applyFont="1" applyFill="1" applyBorder="1" applyProtection="1"/>
    <xf numFmtId="0" fontId="2" fillId="0" borderId="0" xfId="0" applyFont="1" applyProtection="1"/>
    <xf numFmtId="2" fontId="2" fillId="0" borderId="0" xfId="0" applyNumberFormat="1" applyFont="1" applyAlignment="1" applyProtection="1">
      <alignment horizontal="left"/>
    </xf>
    <xf numFmtId="164" fontId="0" fillId="3" borderId="1" xfId="0" applyNumberFormat="1" applyFont="1" applyFill="1" applyBorder="1" applyProtection="1"/>
    <xf numFmtId="164" fontId="0" fillId="3" borderId="87" xfId="0" applyNumberFormat="1" applyFill="1" applyBorder="1" applyProtection="1"/>
    <xf numFmtId="0" fontId="10" fillId="3" borderId="4" xfId="0" applyFont="1" applyFill="1" applyBorder="1" applyProtection="1">
      <protection locked="0"/>
    </xf>
    <xf numFmtId="164" fontId="7" fillId="2" borderId="9" xfId="0" applyNumberFormat="1" applyFont="1" applyFill="1" applyBorder="1" applyAlignment="1" applyProtection="1">
      <alignment horizontal="center"/>
      <protection locked="0"/>
    </xf>
    <xf numFmtId="0" fontId="4" fillId="3" borderId="80" xfId="0" applyFont="1" applyFill="1" applyBorder="1" applyProtection="1">
      <protection locked="0"/>
    </xf>
    <xf numFmtId="0" fontId="4" fillId="0" borderId="79" xfId="0" applyFont="1" applyBorder="1" applyProtection="1">
      <protection locked="0"/>
    </xf>
    <xf numFmtId="164" fontId="7" fillId="2" borderId="33" xfId="0" applyNumberFormat="1" applyFont="1" applyFill="1" applyBorder="1" applyAlignment="1" applyProtection="1">
      <alignment horizontal="center"/>
      <protection locked="0"/>
    </xf>
    <xf numFmtId="164" fontId="4" fillId="3" borderId="0" xfId="0" applyNumberFormat="1" applyFont="1" applyFill="1" applyBorder="1" applyAlignment="1" applyProtection="1">
      <alignment horizontal="center"/>
      <protection locked="0"/>
    </xf>
    <xf numFmtId="0" fontId="4" fillId="3" borderId="2" xfId="0" applyFont="1" applyFill="1" applyBorder="1" applyProtection="1">
      <protection locked="0"/>
    </xf>
    <xf numFmtId="164" fontId="4" fillId="3" borderId="3" xfId="0" applyNumberFormat="1" applyFont="1" applyFill="1" applyBorder="1" applyProtection="1">
      <protection locked="0"/>
    </xf>
    <xf numFmtId="0" fontId="4" fillId="3" borderId="10" xfId="0" applyFont="1" applyFill="1" applyBorder="1" applyAlignment="1" applyProtection="1">
      <alignment horizontal="left"/>
    </xf>
    <xf numFmtId="9" fontId="4" fillId="0" borderId="9" xfId="2" applyNumberFormat="1" applyFont="1" applyFill="1" applyBorder="1" applyAlignment="1" applyProtection="1">
      <alignment horizontal="center"/>
    </xf>
    <xf numFmtId="164" fontId="7" fillId="0" borderId="9" xfId="0" applyNumberFormat="1" applyFont="1" applyBorder="1" applyAlignment="1" applyProtection="1">
      <alignment horizontal="center"/>
    </xf>
    <xf numFmtId="0" fontId="0" fillId="3" borderId="11" xfId="0" applyFill="1" applyBorder="1" applyAlignment="1" applyProtection="1">
      <alignment horizontal="left"/>
      <protection locked="0"/>
    </xf>
    <xf numFmtId="0" fontId="30" fillId="0" borderId="0" xfId="0" applyFont="1" applyProtection="1">
      <protection locked="0"/>
    </xf>
    <xf numFmtId="0" fontId="24" fillId="3" borderId="20" xfId="0" applyFont="1" applyFill="1" applyBorder="1" applyProtection="1">
      <protection locked="0"/>
    </xf>
    <xf numFmtId="0" fontId="26" fillId="3" borderId="21" xfId="0" applyFont="1" applyFill="1" applyBorder="1" applyProtection="1">
      <protection locked="0"/>
    </xf>
    <xf numFmtId="0" fontId="43" fillId="3" borderId="13" xfId="0" applyFont="1" applyFill="1" applyBorder="1" applyAlignment="1" applyProtection="1">
      <alignment horizontal="center" vertical="top" wrapText="1"/>
      <protection locked="0"/>
    </xf>
    <xf numFmtId="0" fontId="43" fillId="3" borderId="22" xfId="0" applyFont="1" applyFill="1" applyBorder="1" applyAlignment="1" applyProtection="1">
      <alignment horizontal="center" vertical="top" wrapText="1"/>
      <protection locked="0"/>
    </xf>
    <xf numFmtId="0" fontId="24" fillId="3" borderId="22" xfId="0" applyFont="1" applyFill="1" applyBorder="1" applyAlignment="1" applyProtection="1">
      <alignment horizontal="center"/>
      <protection locked="0"/>
    </xf>
    <xf numFmtId="0" fontId="26" fillId="3" borderId="0" xfId="0" applyFont="1" applyFill="1" applyBorder="1" applyProtection="1">
      <protection locked="0"/>
    </xf>
    <xf numFmtId="0" fontId="0" fillId="3" borderId="21" xfId="0" applyFill="1" applyBorder="1" applyProtection="1">
      <protection locked="0"/>
    </xf>
    <xf numFmtId="0" fontId="0" fillId="3" borderId="22" xfId="0" applyFill="1" applyBorder="1" applyProtection="1">
      <protection locked="0"/>
    </xf>
    <xf numFmtId="0" fontId="0" fillId="3" borderId="69" xfId="0" applyFill="1" applyBorder="1" applyProtection="1">
      <protection locked="0"/>
    </xf>
    <xf numFmtId="0" fontId="16" fillId="3" borderId="70" xfId="0" applyFont="1" applyFill="1" applyBorder="1" applyAlignment="1" applyProtection="1">
      <alignment horizontal="center" vertical="top" wrapText="1"/>
      <protection locked="0"/>
    </xf>
    <xf numFmtId="0" fontId="16" fillId="3" borderId="71" xfId="0" applyFont="1" applyFill="1" applyBorder="1" applyAlignment="1" applyProtection="1">
      <alignment horizontal="center" vertical="top" wrapText="1"/>
      <protection locked="0"/>
    </xf>
    <xf numFmtId="0" fontId="18" fillId="3" borderId="72" xfId="0" applyFont="1" applyFill="1" applyBorder="1" applyAlignment="1" applyProtection="1">
      <alignment horizontal="center" vertical="top" wrapText="1"/>
      <protection locked="0"/>
    </xf>
    <xf numFmtId="0" fontId="1" fillId="3" borderId="73"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7" fillId="3" borderId="72" xfId="0" applyFont="1" applyFill="1" applyBorder="1" applyAlignment="1" applyProtection="1">
      <alignment horizontal="center" vertical="top" wrapText="1"/>
      <protection locked="0"/>
    </xf>
    <xf numFmtId="0" fontId="7" fillId="3" borderId="73" xfId="0" applyFont="1" applyFill="1" applyBorder="1" applyAlignment="1" applyProtection="1">
      <alignment horizontal="center" vertical="top" wrapText="1"/>
      <protection locked="0"/>
    </xf>
    <xf numFmtId="0" fontId="18" fillId="3" borderId="73" xfId="0" applyFont="1" applyFill="1" applyBorder="1" applyAlignment="1" applyProtection="1">
      <alignment horizontal="center" vertical="top" wrapText="1"/>
      <protection locked="0"/>
    </xf>
    <xf numFmtId="0" fontId="31" fillId="3" borderId="73" xfId="0" applyFont="1" applyFill="1" applyBorder="1" applyAlignment="1" applyProtection="1">
      <alignment horizontal="center" vertical="top" wrapText="1"/>
      <protection locked="0"/>
    </xf>
    <xf numFmtId="0" fontId="0" fillId="3" borderId="27" xfId="0" applyFill="1" applyBorder="1" applyProtection="1">
      <protection locked="0"/>
    </xf>
    <xf numFmtId="0" fontId="0" fillId="0" borderId="0" xfId="0" applyBorder="1" applyProtection="1">
      <protection locked="0"/>
    </xf>
    <xf numFmtId="0" fontId="16" fillId="3" borderId="59" xfId="0" applyFont="1" applyFill="1" applyBorder="1" applyAlignment="1" applyProtection="1">
      <alignment horizontal="center" vertical="top" wrapText="1"/>
      <protection locked="0"/>
    </xf>
    <xf numFmtId="0" fontId="28" fillId="3" borderId="1" xfId="0" applyFont="1" applyFill="1" applyBorder="1" applyAlignment="1" applyProtection="1">
      <alignment horizontal="center" vertical="top" wrapText="1"/>
      <protection locked="0"/>
    </xf>
    <xf numFmtId="0" fontId="5" fillId="3" borderId="14" xfId="0" applyFont="1" applyFill="1" applyBorder="1" applyAlignment="1" applyProtection="1">
      <alignment horizontal="center" vertical="top" wrapText="1"/>
      <protection locked="0"/>
    </xf>
    <xf numFmtId="0" fontId="1" fillId="3" borderId="58" xfId="0" applyFont="1" applyFill="1" applyBorder="1" applyAlignment="1" applyProtection="1">
      <alignment horizontal="center" vertical="top" wrapText="1"/>
      <protection locked="0"/>
    </xf>
    <xf numFmtId="0" fontId="7" fillId="3" borderId="60" xfId="0" applyFont="1" applyFill="1" applyBorder="1" applyAlignment="1" applyProtection="1">
      <alignment horizontal="center" vertical="top" wrapText="1"/>
      <protection locked="0"/>
    </xf>
    <xf numFmtId="0" fontId="4" fillId="3" borderId="61" xfId="0" applyFont="1" applyFill="1" applyBorder="1" applyAlignment="1" applyProtection="1">
      <protection locked="0"/>
    </xf>
    <xf numFmtId="0" fontId="7" fillId="3" borderId="62" xfId="0" applyFont="1" applyFill="1" applyBorder="1" applyAlignment="1" applyProtection="1">
      <alignment horizontal="center" vertical="top" wrapText="1"/>
      <protection locked="0"/>
    </xf>
    <xf numFmtId="0" fontId="4" fillId="3" borderId="62" xfId="0" applyFont="1" applyFill="1" applyBorder="1" applyAlignment="1" applyProtection="1">
      <protection locked="0"/>
    </xf>
    <xf numFmtId="0" fontId="4" fillId="3" borderId="60" xfId="0" applyFont="1" applyFill="1" applyBorder="1" applyAlignment="1" applyProtection="1">
      <alignment horizontal="center" vertical="top" wrapText="1"/>
      <protection locked="0"/>
    </xf>
    <xf numFmtId="0" fontId="4" fillId="3" borderId="65" xfId="0" applyFont="1" applyFill="1" applyBorder="1" applyAlignment="1" applyProtection="1">
      <alignment horizontal="center" vertical="top" wrapText="1"/>
      <protection locked="0"/>
    </xf>
    <xf numFmtId="0" fontId="7" fillId="3" borderId="63" xfId="0" applyFont="1" applyFill="1" applyBorder="1" applyAlignment="1" applyProtection="1">
      <alignment horizontal="center" vertical="top" wrapText="1"/>
      <protection locked="0"/>
    </xf>
    <xf numFmtId="0" fontId="4" fillId="3" borderId="63" xfId="0" applyFont="1" applyFill="1" applyBorder="1" applyAlignment="1" applyProtection="1">
      <alignment horizontal="center" vertical="top" wrapText="1"/>
      <protection locked="0"/>
    </xf>
    <xf numFmtId="0" fontId="0" fillId="3" borderId="0" xfId="0" applyFont="1" applyFill="1" applyProtection="1">
      <protection locked="0"/>
    </xf>
    <xf numFmtId="0" fontId="13" fillId="3" borderId="1" xfId="0" applyFont="1" applyFill="1" applyBorder="1" applyProtection="1">
      <protection locked="0"/>
    </xf>
    <xf numFmtId="0" fontId="16" fillId="3" borderId="1" xfId="0" applyFont="1" applyFill="1" applyBorder="1" applyAlignment="1" applyProtection="1">
      <alignment horizontal="center" vertical="top" wrapText="1"/>
      <protection locked="0"/>
    </xf>
    <xf numFmtId="0" fontId="16" fillId="3" borderId="7" xfId="0" applyFont="1" applyFill="1" applyBorder="1" applyAlignment="1" applyProtection="1">
      <alignment horizontal="center" vertical="top" wrapText="1"/>
      <protection locked="0"/>
    </xf>
    <xf numFmtId="0" fontId="7" fillId="3" borderId="14" xfId="0" applyFont="1" applyFill="1" applyBorder="1" applyAlignment="1" applyProtection="1">
      <alignment horizontal="center" vertical="top" wrapText="1"/>
      <protection locked="0"/>
    </xf>
    <xf numFmtId="0" fontId="4" fillId="3" borderId="51" xfId="0" applyFont="1" applyFill="1" applyBorder="1" applyAlignment="1" applyProtection="1">
      <alignment horizontal="center" vertical="top" wrapText="1"/>
      <protection locked="0"/>
    </xf>
    <xf numFmtId="0" fontId="7" fillId="3" borderId="51" xfId="0" applyFont="1" applyFill="1" applyBorder="1" applyAlignment="1" applyProtection="1">
      <alignment horizontal="center" vertical="top" wrapText="1"/>
      <protection locked="0"/>
    </xf>
    <xf numFmtId="0" fontId="4" fillId="3" borderId="46" xfId="0" applyFont="1" applyFill="1" applyBorder="1" applyAlignment="1" applyProtection="1">
      <protection locked="0"/>
    </xf>
    <xf numFmtId="0" fontId="7" fillId="3" borderId="47" xfId="0" applyFont="1" applyFill="1" applyBorder="1" applyAlignment="1" applyProtection="1">
      <alignment horizontal="center" vertical="top" wrapText="1"/>
      <protection locked="0"/>
    </xf>
    <xf numFmtId="0" fontId="4" fillId="3" borderId="47" xfId="0" applyFont="1" applyFill="1" applyBorder="1" applyAlignment="1" applyProtection="1">
      <protection locked="0"/>
    </xf>
    <xf numFmtId="0" fontId="4" fillId="3" borderId="46" xfId="0" applyFont="1" applyFill="1" applyBorder="1" applyAlignment="1" applyProtection="1">
      <alignment horizontal="center"/>
      <protection locked="0"/>
    </xf>
    <xf numFmtId="0" fontId="7" fillId="3" borderId="64" xfId="0" applyFont="1" applyFill="1" applyBorder="1" applyAlignment="1" applyProtection="1">
      <alignment horizontal="center" vertical="top" wrapText="1"/>
      <protection locked="0"/>
    </xf>
    <xf numFmtId="0" fontId="4" fillId="3" borderId="58" xfId="0" applyFont="1" applyFill="1" applyBorder="1" applyAlignment="1" applyProtection="1">
      <alignment horizontal="center" vertical="top" wrapText="1"/>
      <protection locked="0"/>
    </xf>
    <xf numFmtId="0" fontId="7" fillId="3" borderId="58" xfId="0" applyFont="1" applyFill="1" applyBorder="1" applyAlignment="1" applyProtection="1">
      <alignment horizontal="center" vertical="top" wrapText="1"/>
      <protection locked="0"/>
    </xf>
    <xf numFmtId="0" fontId="0" fillId="3" borderId="28" xfId="0" applyFill="1" applyBorder="1" applyProtection="1">
      <protection locked="0"/>
    </xf>
    <xf numFmtId="0" fontId="13" fillId="3" borderId="1" xfId="0" applyFont="1" applyFill="1" applyBorder="1" applyAlignment="1" applyProtection="1">
      <alignment wrapText="1"/>
      <protection locked="0"/>
    </xf>
    <xf numFmtId="0" fontId="1" fillId="3" borderId="33"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8" xfId="0" applyFont="1" applyFill="1" applyBorder="1" applyAlignment="1" applyProtection="1">
      <alignment horizontal="center" vertical="top" wrapText="1"/>
      <protection locked="0"/>
    </xf>
    <xf numFmtId="0" fontId="5" fillId="3" borderId="39" xfId="0" applyFont="1" applyFill="1" applyBorder="1" applyAlignment="1" applyProtection="1">
      <alignment horizontal="center" vertical="top" wrapText="1"/>
      <protection locked="0"/>
    </xf>
    <xf numFmtId="0" fontId="1" fillId="3" borderId="50" xfId="0" applyFont="1" applyFill="1" applyBorder="1" applyAlignment="1" applyProtection="1">
      <alignment horizontal="center" vertical="top" wrapText="1"/>
      <protection locked="0"/>
    </xf>
    <xf numFmtId="165" fontId="18" fillId="2" borderId="29" xfId="1" applyNumberFormat="1" applyFont="1" applyFill="1" applyBorder="1" applyAlignment="1" applyProtection="1">
      <alignment horizontal="center" vertical="center"/>
      <protection locked="0"/>
    </xf>
    <xf numFmtId="0" fontId="5" fillId="3" borderId="40" xfId="0" applyFont="1" applyFill="1" applyBorder="1" applyAlignment="1" applyProtection="1">
      <alignment horizontal="center" vertical="top" wrapText="1"/>
      <protection locked="0"/>
    </xf>
    <xf numFmtId="0" fontId="5" fillId="3" borderId="56" xfId="0" applyFont="1" applyFill="1" applyBorder="1" applyAlignment="1" applyProtection="1">
      <alignment horizontal="center" vertical="top" wrapText="1"/>
      <protection locked="0"/>
    </xf>
    <xf numFmtId="0" fontId="5" fillId="3" borderId="67" xfId="0" applyFont="1" applyFill="1" applyBorder="1" applyAlignment="1" applyProtection="1">
      <alignment horizontal="center" vertical="top" wrapText="1"/>
      <protection locked="0"/>
    </xf>
    <xf numFmtId="0" fontId="4" fillId="0" borderId="68" xfId="0" applyFont="1" applyBorder="1" applyProtection="1">
      <protection locked="0"/>
    </xf>
    <xf numFmtId="165" fontId="3" fillId="3" borderId="34" xfId="1" applyNumberFormat="1"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top" wrapText="1"/>
      <protection locked="0"/>
    </xf>
    <xf numFmtId="0" fontId="7" fillId="3" borderId="34" xfId="0" applyFont="1" applyFill="1" applyBorder="1" applyAlignment="1" applyProtection="1">
      <alignment horizontal="center" vertical="top" wrapText="1"/>
      <protection locked="0"/>
    </xf>
    <xf numFmtId="0" fontId="0" fillId="2" borderId="9" xfId="0" applyFill="1" applyBorder="1" applyProtection="1">
      <protection locked="0"/>
    </xf>
    <xf numFmtId="44" fontId="17" fillId="2" borderId="12" xfId="1" applyFont="1" applyFill="1" applyBorder="1" applyAlignment="1" applyProtection="1">
      <alignment horizontal="left" vertical="center"/>
      <protection locked="0"/>
    </xf>
    <xf numFmtId="44" fontId="17" fillId="2" borderId="24" xfId="0" applyNumberFormat="1" applyFont="1" applyFill="1" applyBorder="1" applyProtection="1">
      <protection locked="0"/>
    </xf>
    <xf numFmtId="44" fontId="16" fillId="3" borderId="0" xfId="0" applyNumberFormat="1" applyFont="1" applyFill="1" applyBorder="1" applyProtection="1">
      <protection locked="0"/>
    </xf>
    <xf numFmtId="44" fontId="17" fillId="2" borderId="44" xfId="0" applyNumberFormat="1" applyFont="1" applyFill="1" applyBorder="1" applyAlignment="1" applyProtection="1">
      <alignment horizontal="center"/>
      <protection locked="0"/>
    </xf>
    <xf numFmtId="44" fontId="17" fillId="2" borderId="2" xfId="0" applyNumberFormat="1" applyFont="1" applyFill="1" applyBorder="1" applyAlignment="1" applyProtection="1">
      <alignment horizontal="center"/>
      <protection locked="0"/>
    </xf>
    <xf numFmtId="9" fontId="17" fillId="2" borderId="39" xfId="2" applyNumberFormat="1" applyFont="1" applyFill="1" applyBorder="1" applyAlignment="1" applyProtection="1">
      <alignment horizontal="center"/>
      <protection locked="0"/>
    </xf>
    <xf numFmtId="44" fontId="17" fillId="2" borderId="39" xfId="0" applyNumberFormat="1" applyFont="1" applyFill="1" applyBorder="1" applyAlignment="1" applyProtection="1">
      <alignment horizontal="center"/>
      <protection locked="0"/>
    </xf>
    <xf numFmtId="44" fontId="17" fillId="2" borderId="50" xfId="1" applyFont="1" applyFill="1" applyBorder="1" applyProtection="1">
      <protection locked="0"/>
    </xf>
    <xf numFmtId="44" fontId="17" fillId="2" borderId="42" xfId="0" applyNumberFormat="1" applyFont="1" applyFill="1" applyBorder="1" applyAlignment="1" applyProtection="1">
      <alignment horizontal="center"/>
      <protection locked="0"/>
    </xf>
    <xf numFmtId="44" fontId="17" fillId="2" borderId="11" xfId="0" applyNumberFormat="1" applyFont="1" applyFill="1" applyBorder="1" applyAlignment="1" applyProtection="1">
      <alignment horizontal="center"/>
      <protection locked="0"/>
    </xf>
    <xf numFmtId="9" fontId="17" fillId="2" borderId="16" xfId="2" applyNumberFormat="1" applyFont="1" applyFill="1" applyBorder="1" applyAlignment="1" applyProtection="1">
      <alignment horizontal="center"/>
      <protection locked="0"/>
    </xf>
    <xf numFmtId="44" fontId="17" fillId="2" borderId="16" xfId="0" applyNumberFormat="1" applyFont="1" applyFill="1" applyBorder="1" applyAlignment="1" applyProtection="1">
      <alignment horizontal="center"/>
      <protection locked="0"/>
    </xf>
    <xf numFmtId="44" fontId="17" fillId="2" borderId="24" xfId="1" applyFont="1" applyFill="1" applyBorder="1" applyProtection="1">
      <protection locked="0"/>
    </xf>
    <xf numFmtId="44" fontId="15" fillId="2" borderId="24" xfId="0" applyNumberFormat="1" applyFont="1" applyFill="1" applyBorder="1" applyProtection="1">
      <protection locked="0"/>
    </xf>
    <xf numFmtId="44" fontId="17" fillId="2" borderId="11" xfId="0" applyNumberFormat="1" applyFont="1" applyFill="1" applyBorder="1" applyProtection="1">
      <protection locked="0"/>
    </xf>
    <xf numFmtId="44" fontId="17" fillId="2" borderId="6" xfId="1" applyFont="1" applyFill="1" applyBorder="1" applyAlignment="1" applyProtection="1">
      <alignment horizontal="left" vertical="center"/>
      <protection locked="0"/>
    </xf>
    <xf numFmtId="0" fontId="0" fillId="2" borderId="32" xfId="0" applyFill="1" applyBorder="1" applyProtection="1">
      <protection locked="0"/>
    </xf>
    <xf numFmtId="0" fontId="0" fillId="2" borderId="17" xfId="0" applyFill="1" applyBorder="1" applyProtection="1">
      <protection locked="0"/>
    </xf>
    <xf numFmtId="44" fontId="17" fillId="2" borderId="31" xfId="1" applyFont="1" applyFill="1" applyBorder="1" applyAlignment="1" applyProtection="1">
      <alignment horizontal="left" vertical="center"/>
      <protection locked="0"/>
    </xf>
    <xf numFmtId="44" fontId="17" fillId="2" borderId="43" xfId="0" applyNumberFormat="1" applyFont="1" applyFill="1" applyBorder="1" applyAlignment="1" applyProtection="1">
      <alignment horizontal="center"/>
      <protection locked="0"/>
    </xf>
    <xf numFmtId="44" fontId="17" fillId="2" borderId="57" xfId="0" applyNumberFormat="1" applyFont="1" applyFill="1" applyBorder="1" applyProtection="1">
      <protection locked="0"/>
    </xf>
    <xf numFmtId="9" fontId="17" fillId="2" borderId="23" xfId="2" applyNumberFormat="1" applyFont="1" applyFill="1" applyBorder="1" applyAlignment="1" applyProtection="1">
      <alignment horizontal="center"/>
      <protection locked="0"/>
    </xf>
    <xf numFmtId="44" fontId="17" fillId="2" borderId="23" xfId="0" applyNumberFormat="1" applyFont="1" applyFill="1" applyBorder="1" applyAlignment="1" applyProtection="1">
      <alignment horizontal="center"/>
      <protection locked="0"/>
    </xf>
    <xf numFmtId="44" fontId="17" fillId="2" borderId="18" xfId="1" applyFont="1" applyFill="1" applyBorder="1" applyProtection="1">
      <protection locked="0"/>
    </xf>
    <xf numFmtId="0" fontId="0" fillId="3" borderId="30" xfId="0" applyFill="1" applyBorder="1" applyProtection="1">
      <protection locked="0"/>
    </xf>
    <xf numFmtId="44" fontId="25" fillId="3" borderId="82" xfId="1" quotePrefix="1" applyFont="1" applyFill="1" applyBorder="1" applyAlignment="1" applyProtection="1">
      <alignment horizontal="center" vertical="center" wrapText="1"/>
      <protection locked="0"/>
    </xf>
    <xf numFmtId="44" fontId="17" fillId="3" borderId="30" xfId="1" applyFont="1" applyFill="1" applyBorder="1" applyAlignment="1" applyProtection="1">
      <alignment horizontal="left" vertical="center"/>
      <protection locked="0"/>
    </xf>
    <xf numFmtId="0" fontId="0" fillId="3" borderId="49" xfId="0" applyFill="1" applyBorder="1" applyProtection="1">
      <protection locked="0"/>
    </xf>
    <xf numFmtId="44" fontId="7" fillId="3" borderId="0" xfId="1" quotePrefix="1" applyFont="1" applyFill="1" applyBorder="1" applyAlignment="1" applyProtection="1">
      <alignment horizontal="center" vertical="center" wrapText="1"/>
      <protection locked="0"/>
    </xf>
    <xf numFmtId="44" fontId="15" fillId="3" borderId="29" xfId="0" applyNumberFormat="1" applyFont="1" applyFill="1" applyBorder="1" applyProtection="1">
      <protection locked="0"/>
    </xf>
    <xf numFmtId="44" fontId="16" fillId="3" borderId="83" xfId="0" applyNumberFormat="1" applyFont="1" applyFill="1" applyBorder="1" applyAlignment="1" applyProtection="1">
      <alignment vertical="top"/>
      <protection locked="0"/>
    </xf>
    <xf numFmtId="0" fontId="0" fillId="0" borderId="30" xfId="0" applyBorder="1" applyProtection="1">
      <protection locked="0"/>
    </xf>
    <xf numFmtId="44" fontId="15" fillId="3" borderId="30" xfId="0" applyNumberFormat="1" applyFont="1" applyFill="1" applyBorder="1" applyProtection="1">
      <protection locked="0"/>
    </xf>
    <xf numFmtId="0" fontId="23" fillId="0" borderId="0" xfId="0" applyNumberFormat="1" applyFont="1" applyFill="1" applyBorder="1" applyAlignment="1" applyProtection="1">
      <alignment horizontal="left"/>
      <protection locked="0"/>
    </xf>
    <xf numFmtId="44" fontId="28" fillId="3" borderId="0" xfId="0" applyNumberFormat="1" applyFont="1" applyFill="1" applyBorder="1" applyProtection="1">
      <protection locked="0"/>
    </xf>
    <xf numFmtId="0" fontId="21" fillId="0" borderId="0" xfId="0" applyNumberFormat="1" applyFont="1" applyProtection="1">
      <protection locked="0"/>
    </xf>
    <xf numFmtId="0" fontId="0" fillId="0" borderId="15" xfId="0" applyBorder="1" applyAlignment="1" applyProtection="1">
      <alignment horizontal="center"/>
    </xf>
    <xf numFmtId="0" fontId="0" fillId="0" borderId="86" xfId="0" applyBorder="1" applyAlignment="1" applyProtection="1">
      <alignment horizontal="center"/>
    </xf>
    <xf numFmtId="0" fontId="0" fillId="0" borderId="81" xfId="0" applyFill="1" applyBorder="1" applyAlignment="1" applyProtection="1">
      <alignment horizontal="center"/>
    </xf>
    <xf numFmtId="0" fontId="2" fillId="0" borderId="0" xfId="0" applyFont="1" applyAlignment="1" applyProtection="1">
      <alignment horizontal="right"/>
    </xf>
    <xf numFmtId="2" fontId="2" fillId="0" borderId="0" xfId="0" applyNumberFormat="1" applyFont="1" applyAlignment="1" applyProtection="1">
      <alignment horizontal="right"/>
    </xf>
    <xf numFmtId="44" fontId="15" fillId="3" borderId="9" xfId="0" applyNumberFormat="1" applyFont="1" applyFill="1" applyBorder="1" applyProtection="1"/>
    <xf numFmtId="44" fontId="15" fillId="3" borderId="17" xfId="0" applyNumberFormat="1" applyFont="1" applyFill="1" applyBorder="1" applyProtection="1"/>
    <xf numFmtId="44" fontId="18" fillId="0" borderId="10" xfId="1" applyFont="1" applyFill="1" applyBorder="1" applyAlignment="1" applyProtection="1">
      <alignment horizontal="left" vertical="center"/>
    </xf>
    <xf numFmtId="44" fontId="18" fillId="0" borderId="19" xfId="1" applyFont="1" applyFill="1" applyBorder="1" applyAlignment="1" applyProtection="1">
      <alignment horizontal="left" vertical="center"/>
    </xf>
    <xf numFmtId="44" fontId="17" fillId="0" borderId="24" xfId="0" applyNumberFormat="1" applyFont="1" applyFill="1" applyBorder="1" applyProtection="1"/>
    <xf numFmtId="44" fontId="15" fillId="0" borderId="24" xfId="0" applyNumberFormat="1" applyFont="1" applyFill="1" applyBorder="1" applyProtection="1"/>
    <xf numFmtId="44" fontId="16" fillId="0" borderId="24" xfId="0" applyNumberFormat="1" applyFont="1" applyBorder="1" applyProtection="1"/>
    <xf numFmtId="9" fontId="18" fillId="0" borderId="49" xfId="1" applyNumberFormat="1" applyFont="1" applyFill="1" applyBorder="1" applyAlignment="1" applyProtection="1">
      <alignment horizontal="center" vertical="center"/>
    </xf>
    <xf numFmtId="165" fontId="17" fillId="0" borderId="16" xfId="0" applyNumberFormat="1" applyFont="1" applyBorder="1" applyProtection="1"/>
    <xf numFmtId="165" fontId="17" fillId="0" borderId="23" xfId="0" applyNumberFormat="1" applyFont="1" applyBorder="1" applyProtection="1"/>
    <xf numFmtId="44" fontId="17" fillId="0" borderId="25" xfId="0" applyNumberFormat="1" applyFont="1" applyFill="1" applyBorder="1" applyProtection="1"/>
    <xf numFmtId="44" fontId="17" fillId="0" borderId="41" xfId="0" applyNumberFormat="1" applyFont="1" applyFill="1" applyBorder="1" applyProtection="1"/>
    <xf numFmtId="44" fontId="17" fillId="0" borderId="45" xfId="0" applyNumberFormat="1" applyFont="1" applyFill="1" applyBorder="1" applyProtection="1"/>
    <xf numFmtId="9" fontId="18" fillId="0" borderId="30" xfId="1" applyNumberFormat="1" applyFont="1" applyFill="1" applyBorder="1" applyAlignment="1" applyProtection="1">
      <alignment horizontal="center" vertical="center"/>
    </xf>
    <xf numFmtId="44" fontId="17" fillId="0" borderId="54" xfId="0" applyNumberFormat="1" applyFont="1" applyFill="1" applyBorder="1" applyProtection="1"/>
    <xf numFmtId="44" fontId="17" fillId="0" borderId="52" xfId="0" applyNumberFormat="1" applyFont="1" applyFill="1" applyBorder="1" applyProtection="1"/>
    <xf numFmtId="44" fontId="17" fillId="0" borderId="48" xfId="0" applyNumberFormat="1" applyFont="1" applyFill="1" applyBorder="1" applyProtection="1"/>
    <xf numFmtId="165" fontId="7" fillId="0" borderId="49" xfId="1" applyNumberFormat="1" applyFont="1" applyFill="1" applyBorder="1" applyAlignment="1" applyProtection="1">
      <alignment horizontal="center" vertical="center"/>
    </xf>
    <xf numFmtId="44" fontId="17" fillId="0" borderId="55" xfId="0" applyNumberFormat="1" applyFont="1" applyFill="1" applyBorder="1" applyProtection="1"/>
    <xf numFmtId="44" fontId="17" fillId="0" borderId="53" xfId="0" applyNumberFormat="1" applyFont="1" applyFill="1" applyBorder="1" applyProtection="1"/>
    <xf numFmtId="164" fontId="18" fillId="0" borderId="47" xfId="1" applyNumberFormat="1" applyFont="1" applyFill="1" applyBorder="1" applyAlignment="1" applyProtection="1">
      <alignment horizontal="center" vertical="top" wrapText="1"/>
    </xf>
    <xf numFmtId="2" fontId="18" fillId="0" borderId="66" xfId="0" applyNumberFormat="1" applyFont="1" applyFill="1" applyBorder="1" applyAlignment="1" applyProtection="1">
      <alignment horizontal="center" vertical="top" wrapText="1"/>
    </xf>
    <xf numFmtId="44" fontId="17" fillId="0" borderId="50" xfId="1" applyFont="1" applyFill="1" applyBorder="1" applyProtection="1"/>
    <xf numFmtId="44" fontId="17" fillId="0" borderId="18" xfId="1" applyFont="1" applyFill="1" applyBorder="1" applyProtection="1"/>
    <xf numFmtId="44" fontId="17" fillId="0" borderId="50" xfId="0" applyNumberFormat="1" applyFont="1" applyFill="1" applyBorder="1" applyProtection="1"/>
    <xf numFmtId="44" fontId="17" fillId="0" borderId="34" xfId="0" applyNumberFormat="1" applyFont="1" applyFill="1" applyBorder="1" applyProtection="1"/>
    <xf numFmtId="44" fontId="31" fillId="3" borderId="50" xfId="1" applyFont="1" applyFill="1" applyBorder="1" applyProtection="1"/>
    <xf numFmtId="0" fontId="0" fillId="3" borderId="11" xfId="0" applyFill="1" applyBorder="1" applyProtection="1"/>
    <xf numFmtId="0" fontId="37" fillId="7" borderId="9" xfId="0" applyFont="1" applyFill="1" applyBorder="1" applyAlignment="1" applyProtection="1">
      <alignment vertical="center" wrapText="1"/>
      <protection locked="0"/>
    </xf>
    <xf numFmtId="4" fontId="0" fillId="0" borderId="0" xfId="0" applyNumberFormat="1" applyFont="1" applyBorder="1" applyProtection="1">
      <protection locked="0"/>
    </xf>
    <xf numFmtId="0" fontId="33" fillId="6" borderId="9" xfId="0" quotePrefix="1" applyNumberFormat="1" applyFont="1" applyFill="1" applyBorder="1" applyAlignment="1" applyProtection="1">
      <alignment horizontal="center" vertical="center"/>
      <protection locked="0"/>
    </xf>
    <xf numFmtId="0" fontId="34" fillId="0" borderId="9" xfId="0" applyFont="1" applyBorder="1" applyAlignment="1" applyProtection="1">
      <alignment horizontal="center" vertical="center"/>
      <protection locked="0"/>
    </xf>
    <xf numFmtId="0" fontId="34" fillId="0" borderId="10" xfId="0" applyFont="1" applyBorder="1" applyAlignment="1" applyProtection="1">
      <alignment horizontal="left" vertical="center"/>
      <protection locked="0"/>
    </xf>
    <xf numFmtId="0" fontId="34" fillId="0" borderId="11" xfId="0" applyFont="1" applyBorder="1" applyAlignment="1" applyProtection="1">
      <alignment horizontal="left" vertical="center"/>
      <protection locked="0"/>
    </xf>
    <xf numFmtId="0" fontId="34" fillId="0" borderId="12" xfId="0" applyFont="1" applyBorder="1" applyAlignment="1" applyProtection="1">
      <alignment horizontal="left" vertical="center"/>
      <protection locked="0"/>
    </xf>
    <xf numFmtId="4" fontId="0" fillId="0" borderId="0" xfId="0" applyNumberFormat="1" applyFont="1" applyProtection="1">
      <protection locked="0"/>
    </xf>
    <xf numFmtId="0" fontId="34" fillId="0" borderId="0" xfId="0" applyFont="1" applyBorder="1" applyAlignment="1" applyProtection="1">
      <alignment vertical="center"/>
      <protection locked="0"/>
    </xf>
    <xf numFmtId="0" fontId="34" fillId="0" borderId="0" xfId="0" applyFont="1" applyBorder="1" applyAlignment="1" applyProtection="1">
      <alignment vertical="center" wrapText="1"/>
      <protection locked="0"/>
    </xf>
    <xf numFmtId="0" fontId="33" fillId="6" borderId="9" xfId="0" quotePrefix="1" applyFont="1" applyFill="1" applyBorder="1" applyAlignment="1" applyProtection="1">
      <alignment horizontal="center" vertical="center"/>
      <protection locked="0"/>
    </xf>
    <xf numFmtId="0" fontId="33" fillId="0" borderId="0" xfId="0" applyFont="1" applyBorder="1" applyAlignment="1" applyProtection="1">
      <alignment vertical="center"/>
      <protection locked="0"/>
    </xf>
    <xf numFmtId="0" fontId="35" fillId="0" borderId="9" xfId="0" applyFont="1" applyBorder="1" applyAlignment="1" applyProtection="1">
      <alignment horizontal="center" vertical="center"/>
      <protection locked="0"/>
    </xf>
    <xf numFmtId="0" fontId="35" fillId="0" borderId="10" xfId="0" applyFont="1" applyBorder="1" applyAlignment="1" applyProtection="1">
      <alignment horizontal="left" vertical="center"/>
      <protection locked="0"/>
    </xf>
    <xf numFmtId="0" fontId="35" fillId="0" borderId="11" xfId="0" applyFont="1" applyBorder="1" applyAlignment="1" applyProtection="1">
      <alignment horizontal="left" vertical="center"/>
      <protection locked="0"/>
    </xf>
    <xf numFmtId="0" fontId="35" fillId="0" borderId="12" xfId="0" applyFont="1" applyBorder="1" applyAlignment="1" applyProtection="1">
      <alignment horizontal="left" vertical="center"/>
      <protection locked="0"/>
    </xf>
    <xf numFmtId="4" fontId="36" fillId="0" borderId="0" xfId="0" quotePrefix="1" applyNumberFormat="1" applyFont="1" applyProtection="1">
      <protection locked="0"/>
    </xf>
    <xf numFmtId="4" fontId="36" fillId="0" borderId="0" xfId="0" applyNumberFormat="1" applyFont="1" applyProtection="1">
      <protection locked="0"/>
    </xf>
    <xf numFmtId="0" fontId="36" fillId="0" borderId="0" xfId="0" applyFont="1" applyProtection="1">
      <protection locked="0"/>
    </xf>
    <xf numFmtId="4" fontId="0" fillId="0" borderId="0" xfId="0" quotePrefix="1" applyNumberFormat="1" applyFont="1" applyProtection="1">
      <protection locked="0"/>
    </xf>
    <xf numFmtId="0" fontId="33" fillId="6" borderId="10" xfId="0" applyFont="1" applyFill="1" applyBorder="1" applyAlignment="1" applyProtection="1">
      <alignment horizontal="left" vertical="center"/>
      <protection locked="0"/>
    </xf>
    <xf numFmtId="0" fontId="33" fillId="6" borderId="11" xfId="0" applyFont="1" applyFill="1" applyBorder="1" applyAlignment="1" applyProtection="1">
      <alignment horizontal="left" vertical="center"/>
      <protection locked="0"/>
    </xf>
    <xf numFmtId="0" fontId="33" fillId="6" borderId="12" xfId="0" applyFont="1" applyFill="1" applyBorder="1" applyAlignment="1" applyProtection="1">
      <alignment horizontal="left" vertical="center"/>
      <protection locked="0"/>
    </xf>
    <xf numFmtId="15" fontId="33" fillId="6" borderId="9" xfId="0" quotePrefix="1" applyNumberFormat="1" applyFont="1" applyFill="1" applyBorder="1" applyAlignment="1" applyProtection="1">
      <alignment horizontal="center" vertical="center"/>
      <protection locked="0"/>
    </xf>
    <xf numFmtId="0" fontId="33" fillId="6" borderId="9" xfId="0" applyFont="1" applyFill="1" applyBorder="1" applyAlignment="1" applyProtection="1">
      <alignment horizontal="center" vertical="center"/>
      <protection locked="0"/>
    </xf>
    <xf numFmtId="0" fontId="1" fillId="0" borderId="9" xfId="0" applyFont="1" applyBorder="1" applyProtection="1"/>
    <xf numFmtId="0" fontId="0" fillId="0" borderId="9" xfId="0" applyBorder="1" applyProtection="1"/>
    <xf numFmtId="0" fontId="1" fillId="3" borderId="4" xfId="0" applyFont="1" applyFill="1" applyBorder="1" applyAlignment="1" applyProtection="1">
      <alignment wrapText="1"/>
      <protection locked="0"/>
    </xf>
    <xf numFmtId="0" fontId="1" fillId="0" borderId="5" xfId="0" applyFont="1" applyBorder="1" applyAlignment="1" applyProtection="1">
      <protection locked="0"/>
    </xf>
    <xf numFmtId="0" fontId="1" fillId="0" borderId="6" xfId="0" applyFont="1" applyBorder="1" applyAlignment="1" applyProtection="1">
      <protection locked="0"/>
    </xf>
    <xf numFmtId="0" fontId="7" fillId="3" borderId="4" xfId="0" applyFont="1" applyFill="1" applyBorder="1" applyAlignment="1" applyProtection="1">
      <alignment wrapText="1"/>
      <protection locked="0"/>
    </xf>
    <xf numFmtId="0" fontId="7" fillId="0" borderId="5" xfId="0" applyFont="1" applyBorder="1" applyAlignment="1" applyProtection="1">
      <protection locked="0"/>
    </xf>
    <xf numFmtId="0" fontId="7" fillId="0" borderId="6" xfId="0" applyFont="1" applyBorder="1" applyAlignment="1" applyProtection="1">
      <protection locked="0"/>
    </xf>
    <xf numFmtId="0" fontId="7" fillId="3" borderId="72" xfId="0" applyFont="1" applyFill="1" applyBorder="1" applyAlignment="1" applyProtection="1">
      <alignment horizontal="center" vertical="top" wrapText="1"/>
      <protection locked="0"/>
    </xf>
    <xf numFmtId="0" fontId="4" fillId="0" borderId="74" xfId="0" applyFont="1" applyBorder="1" applyAlignment="1" applyProtection="1">
      <protection locked="0"/>
    </xf>
    <xf numFmtId="0" fontId="7" fillId="3" borderId="75" xfId="0" applyFont="1" applyFill="1" applyBorder="1" applyAlignment="1" applyProtection="1">
      <alignment horizontal="center" vertical="top" wrapText="1"/>
      <protection locked="0"/>
    </xf>
    <xf numFmtId="0" fontId="4" fillId="0" borderId="75" xfId="0" applyFont="1" applyBorder="1" applyAlignment="1" applyProtection="1">
      <protection locked="0"/>
    </xf>
    <xf numFmtId="0" fontId="7" fillId="3" borderId="76" xfId="0" applyFont="1" applyFill="1" applyBorder="1" applyAlignment="1" applyProtection="1">
      <alignment horizontal="center" vertical="top" wrapText="1"/>
      <protection locked="0"/>
    </xf>
    <xf numFmtId="0" fontId="4" fillId="0" borderId="77" xfId="0" applyFont="1" applyBorder="1" applyAlignment="1" applyProtection="1">
      <protection locked="0"/>
    </xf>
    <xf numFmtId="0" fontId="33" fillId="6" borderId="10" xfId="0" applyFont="1" applyFill="1" applyBorder="1" applyAlignment="1" applyProtection="1">
      <alignment horizontal="left"/>
      <protection locked="0"/>
    </xf>
    <xf numFmtId="0" fontId="33" fillId="6" borderId="11" xfId="0" applyFont="1" applyFill="1" applyBorder="1" applyAlignment="1" applyProtection="1">
      <alignment horizontal="left"/>
      <protection locked="0"/>
    </xf>
    <xf numFmtId="0" fontId="33" fillId="6" borderId="12" xfId="0" applyFont="1" applyFill="1" applyBorder="1" applyAlignment="1" applyProtection="1">
      <alignment horizontal="left"/>
      <protection locked="0"/>
    </xf>
    <xf numFmtId="0" fontId="33" fillId="6" borderId="10" xfId="0" applyFont="1" applyFill="1" applyBorder="1" applyAlignment="1" applyProtection="1">
      <alignment horizontal="left" vertical="center"/>
      <protection locked="0"/>
    </xf>
    <xf numFmtId="0" fontId="33" fillId="6" borderId="11" xfId="0" applyFont="1" applyFill="1" applyBorder="1" applyAlignment="1" applyProtection="1">
      <alignment horizontal="left" vertical="center"/>
      <protection locked="0"/>
    </xf>
    <xf numFmtId="0" fontId="33" fillId="6" borderId="12" xfId="0" applyFont="1" applyFill="1" applyBorder="1" applyAlignment="1" applyProtection="1">
      <alignment horizontal="left" vertical="center"/>
      <protection locked="0"/>
    </xf>
    <xf numFmtId="0" fontId="34" fillId="0" borderId="10" xfId="0" applyFont="1" applyBorder="1" applyAlignment="1" applyProtection="1">
      <alignment horizontal="left" vertical="center" wrapText="1"/>
      <protection locked="0"/>
    </xf>
    <xf numFmtId="0" fontId="34" fillId="0" borderId="11" xfId="0" applyFont="1" applyBorder="1" applyAlignment="1" applyProtection="1">
      <alignment horizontal="left" vertical="center" wrapText="1"/>
      <protection locked="0"/>
    </xf>
    <xf numFmtId="0" fontId="34" fillId="0" borderId="12" xfId="0" applyFont="1" applyBorder="1" applyAlignment="1" applyProtection="1">
      <alignment horizontal="left" vertical="center" wrapText="1"/>
      <protection locked="0"/>
    </xf>
    <xf numFmtId="0" fontId="35" fillId="0" borderId="10" xfId="0" applyFont="1" applyBorder="1" applyAlignment="1" applyProtection="1">
      <alignment horizontal="left" vertical="center" wrapText="1"/>
      <protection locked="0"/>
    </xf>
    <xf numFmtId="0" fontId="35" fillId="0" borderId="11" xfId="0" applyFont="1" applyBorder="1" applyAlignment="1" applyProtection="1">
      <alignment horizontal="left" vertical="center" wrapText="1"/>
      <protection locked="0"/>
    </xf>
    <xf numFmtId="0" fontId="35" fillId="0" borderId="12" xfId="0" applyFont="1" applyBorder="1" applyAlignment="1" applyProtection="1">
      <alignment horizontal="left" vertical="center" wrapText="1"/>
      <protection locked="0"/>
    </xf>
    <xf numFmtId="0" fontId="35" fillId="0" borderId="11" xfId="0" applyFont="1" applyBorder="1" applyAlignment="1" applyProtection="1">
      <alignment horizontal="left" vertical="center"/>
      <protection locked="0"/>
    </xf>
    <xf numFmtId="0" fontId="35" fillId="0" borderId="12" xfId="0" applyFont="1" applyBorder="1" applyAlignment="1" applyProtection="1">
      <alignment horizontal="left" vertical="center"/>
      <protection locked="0"/>
    </xf>
    <xf numFmtId="0" fontId="1" fillId="0" borderId="2" xfId="0" applyFont="1" applyBorder="1" applyAlignment="1" applyProtection="1">
      <alignment horizontal="left"/>
      <protection locked="0"/>
    </xf>
    <xf numFmtId="0" fontId="1" fillId="0" borderId="0" xfId="0" applyFont="1" applyBorder="1" applyAlignment="1" applyProtection="1">
      <alignment horizontal="left"/>
      <protection locked="0"/>
    </xf>
    <xf numFmtId="0" fontId="37" fillId="7" borderId="10" xfId="0" applyFont="1" applyFill="1" applyBorder="1" applyAlignment="1" applyProtection="1">
      <alignment horizontal="center" vertical="center" wrapText="1"/>
      <protection locked="0"/>
    </xf>
    <xf numFmtId="0" fontId="37" fillId="7" borderId="11" xfId="0" applyFont="1" applyFill="1" applyBorder="1" applyAlignment="1" applyProtection="1">
      <alignment horizontal="center" vertical="center" wrapText="1"/>
      <protection locked="0"/>
    </xf>
    <xf numFmtId="0" fontId="37" fillId="7" borderId="12" xfId="0" applyFont="1" applyFill="1" applyBorder="1" applyAlignment="1" applyProtection="1">
      <alignment horizontal="center" vertical="center" wrapText="1"/>
      <protection locked="0"/>
    </xf>
    <xf numFmtId="0" fontId="33" fillId="6" borderId="10" xfId="0" applyFont="1" applyFill="1" applyBorder="1" applyAlignment="1" applyProtection="1">
      <alignment horizontal="left" vertical="center" wrapText="1"/>
      <protection locked="0"/>
    </xf>
    <xf numFmtId="0" fontId="33" fillId="6" borderId="11" xfId="0" applyFont="1" applyFill="1" applyBorder="1" applyAlignment="1" applyProtection="1">
      <alignment horizontal="left" vertical="center" wrapText="1"/>
      <protection locked="0"/>
    </xf>
    <xf numFmtId="0" fontId="33" fillId="6" borderId="12" xfId="0" applyFont="1" applyFill="1" applyBorder="1" applyAlignment="1" applyProtection="1">
      <alignment horizontal="left" vertical="center" wrapText="1"/>
      <protection locked="0"/>
    </xf>
  </cellXfs>
  <cellStyles count="3">
    <cellStyle name="Prozent" xfId="2" builtinId="5"/>
    <cellStyle name="Standard" xfId="0" builtinId="0"/>
    <cellStyle name="Währung" xfId="1" builtinId="4"/>
  </cellStyles>
  <dxfs count="165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font>
    </dxf>
    <dxf>
      <font>
        <b/>
        <i val="0"/>
      </font>
    </dxf>
    <dxf>
      <font>
        <b/>
        <i val="0"/>
      </font>
    </dxf>
    <dxf>
      <font>
        <b/>
        <i val="0"/>
      </font>
    </dxf>
    <dxf>
      <font>
        <b/>
        <i val="0"/>
      </font>
    </dxf>
    <dxf>
      <font>
        <b/>
        <i val="0"/>
      </font>
    </dxf>
    <dxf>
      <font>
        <b/>
        <i val="0"/>
      </font>
    </dxf>
    <dxf>
      <font>
        <b/>
        <i val="0"/>
      </font>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FF99"/>
        </patternFill>
      </fill>
    </dxf>
    <dxf>
      <fill>
        <patternFill>
          <bgColor rgb="FFFFFF99"/>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ont>
        <b/>
        <i val="0"/>
      </font>
    </dxf>
    <dxf>
      <font>
        <b/>
        <i val="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438150</xdr:colOff>
      <xdr:row>0</xdr:row>
      <xdr:rowOff>47625</xdr:rowOff>
    </xdr:from>
    <xdr:to>
      <xdr:col>3</xdr:col>
      <xdr:colOff>845184</xdr:colOff>
      <xdr:row>0</xdr:row>
      <xdr:rowOff>245111</xdr:rowOff>
    </xdr:to>
    <xdr:pic>
      <xdr:nvPicPr>
        <xdr:cNvPr id="3" name="Grafik 2">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2450" y="47625"/>
          <a:ext cx="1302384" cy="197486"/>
        </a:xfrm>
        <a:prstGeom prst="rect">
          <a:avLst/>
        </a:prstGeom>
      </xdr:spPr>
    </xdr:pic>
    <xdr:clientData/>
  </xdr:twoCellAnchor>
  <xdr:oneCellAnchor>
    <xdr:from>
      <xdr:col>0</xdr:col>
      <xdr:colOff>114300</xdr:colOff>
      <xdr:row>11</xdr:row>
      <xdr:rowOff>28575</xdr:rowOff>
    </xdr:from>
    <xdr:ext cx="5429250" cy="2047874"/>
    <xdr:sp macro="" textlink="">
      <xdr:nvSpPr>
        <xdr:cNvPr id="4" name="Textfeld 3">
          <a:extLst>
            <a:ext uri="{FF2B5EF4-FFF2-40B4-BE49-F238E27FC236}">
              <a16:creationId xmlns:a16="http://schemas.microsoft.com/office/drawing/2014/main" xmlns="" id="{00000000-0008-0000-0100-000002000000}"/>
            </a:ext>
          </a:extLst>
        </xdr:cNvPr>
        <xdr:cNvSpPr txBox="1"/>
      </xdr:nvSpPr>
      <xdr:spPr>
        <a:xfrm>
          <a:off x="114300" y="2524125"/>
          <a:ext cx="5429250" cy="2047874"/>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baseline="0"/>
            <a:t>Hinweise zum Blattschutz in allen Reitern des Regelbedarf-Tools:</a:t>
          </a:r>
          <a:r>
            <a:rPr lang="de-DE" sz="1100" b="0" baseline="0"/>
            <a:t/>
          </a:r>
          <a:br>
            <a:rPr lang="de-DE" sz="1100" b="0" baseline="0"/>
          </a:br>
          <a:r>
            <a:rPr lang="de-DE" sz="1100" b="0" baseline="0"/>
            <a:t>Es wurde bewusst darauf verzichtet, alle Zellen, in denen keine Eingabe notwendig ist, zu sperren.  So können Sie bspw. Kommentare einfügen oder Nebenrechnungen in die Tabelle aufnehmen.</a:t>
          </a:r>
          <a:br>
            <a:rPr lang="de-DE" sz="1100" b="0" baseline="0"/>
          </a:br>
          <a:r>
            <a:rPr lang="de-DE" sz="1100" b="0" baseline="0"/>
            <a:t>Die Felder mit den wichtigsten Formeln bzw. Rechenergebnissen und Kontrollrechnungen wurden jedoch mit einem Blattschutz versehen, um die Gefahr zu minimieren, dass versehentlich Formeln überschrieben werden.</a:t>
          </a:r>
          <a:br>
            <a:rPr lang="de-DE" sz="1100" b="0" baseline="0"/>
          </a:br>
          <a:r>
            <a:rPr lang="de-DE" sz="1100" b="0" baseline="0"/>
            <a:t>Sofern notwendig, können Sie den Blattschutz jedoch in jedem Reiter (ohne Eingabe eines Passworts) wieder aufheben.  Klicken Sie hierzu oben auf "Überprüfen" und dann auf das Feld "Blattschutz aufheben".</a:t>
          </a:r>
          <a:br>
            <a:rPr lang="de-DE" sz="1100" b="0" baseline="0"/>
          </a:br>
          <a:r>
            <a:rPr lang="de-DE" sz="900" b="0" i="1" baseline="0"/>
            <a:t>=&gt; Dieser Hinweis wird nicht mit ausgedruckt.</a:t>
          </a:r>
          <a:endParaRPr lang="de-DE" sz="900" b="0" i="1"/>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10</xdr:col>
      <xdr:colOff>38100</xdr:colOff>
      <xdr:row>0</xdr:row>
      <xdr:rowOff>66675</xdr:rowOff>
    </xdr:from>
    <xdr:to>
      <xdr:col>10</xdr:col>
      <xdr:colOff>1337310</xdr:colOff>
      <xdr:row>0</xdr:row>
      <xdr:rowOff>264161</xdr:rowOff>
    </xdr:to>
    <xdr:pic>
      <xdr:nvPicPr>
        <xdr:cNvPr id="3" name="Grafik 2">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7075" y="66675"/>
          <a:ext cx="1299210" cy="197486"/>
        </a:xfrm>
        <a:prstGeom prst="rect">
          <a:avLst/>
        </a:prstGeom>
      </xdr:spPr>
    </xdr:pic>
    <xdr:clientData/>
  </xdr:twoCellAnchor>
  <xdr:oneCellAnchor>
    <xdr:from>
      <xdr:col>0</xdr:col>
      <xdr:colOff>79374</xdr:colOff>
      <xdr:row>213</xdr:row>
      <xdr:rowOff>79375</xdr:rowOff>
    </xdr:from>
    <xdr:ext cx="7000875" cy="977900"/>
    <xdr:sp macro="" textlink="">
      <xdr:nvSpPr>
        <xdr:cNvPr id="4" name="Textfeld 3">
          <a:extLst>
            <a:ext uri="{FF2B5EF4-FFF2-40B4-BE49-F238E27FC236}">
              <a16:creationId xmlns="" xmlns:a16="http://schemas.microsoft.com/office/drawing/2014/main" id="{00000000-0008-0000-0100-000004000000}"/>
            </a:ext>
          </a:extLst>
        </xdr:cNvPr>
        <xdr:cNvSpPr txBox="1"/>
      </xdr:nvSpPr>
      <xdr:spPr>
        <a:xfrm>
          <a:off x="79374" y="49333150"/>
          <a:ext cx="7000875" cy="97790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baseline="0"/>
            <a:t>Tipp: </a:t>
          </a:r>
          <a:r>
            <a:rPr lang="de-DE" sz="1100" b="0" baseline="0"/>
            <a:t>Wenn Sie für weitere Kostenarten zusätzliche Zeilen einfügen müssen, kopieren Sie bitte eine der hier schon angelegten leeren Zeilen in die jeweiligen neuen Zeilen, so dass Formate und Formeln korrekt übernommen werden!</a:t>
          </a:r>
        </a:p>
        <a:p>
          <a:pPr marL="0" marR="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tx1"/>
              </a:solidFill>
              <a:effectLst/>
              <a:latin typeface="+mn-lt"/>
              <a:ea typeface="+mn-ea"/>
              <a:cs typeface="+mn-cs"/>
            </a:rPr>
            <a:t>Um weitere Zeilen einzufügen, müssen Sie vorübergehend den Blattschutz (ohne Eingabe eines Passworts) aufheben.  Klicken Sie hierzu oben auf "Überprüfen" und dann auf das Feld "Blattschutz aufheben".</a:t>
          </a:r>
          <a:br>
            <a:rPr lang="de-DE" sz="1100" b="0" baseline="0">
              <a:solidFill>
                <a:schemeClr val="tx1"/>
              </a:solidFill>
              <a:effectLst/>
              <a:latin typeface="+mn-lt"/>
              <a:ea typeface="+mn-ea"/>
              <a:cs typeface="+mn-cs"/>
            </a:rPr>
          </a:br>
          <a:r>
            <a:rPr lang="de-DE" sz="900" b="0" i="1" baseline="0">
              <a:solidFill>
                <a:schemeClr val="tx1"/>
              </a:solidFill>
              <a:effectLst/>
              <a:latin typeface="+mn-lt"/>
              <a:ea typeface="+mn-ea"/>
              <a:cs typeface="+mn-cs"/>
            </a:rPr>
            <a:t>=&gt; Dieser Hinweis wird nicht mit ausgedruckt.</a:t>
          </a:r>
          <a:endParaRPr lang="de-DE" sz="900">
            <a:effectLst/>
          </a:endParaRPr>
        </a:p>
        <a:p>
          <a:endParaRPr lang="de-DE" sz="1100" b="0"/>
        </a:p>
      </xdr:txBody>
    </xdr:sp>
    <xdr:clientData fPrintsWithSheet="0"/>
  </xdr:oneCellAnchor>
</xdr:wsDr>
</file>

<file path=xl/drawings/drawing3.xml><?xml version="1.0" encoding="utf-8"?>
<xdr:wsDr xmlns:xdr="http://schemas.openxmlformats.org/drawingml/2006/spreadsheetDrawing" xmlns:a="http://schemas.openxmlformats.org/drawingml/2006/main">
  <xdr:twoCellAnchor editAs="oneCell">
    <xdr:from>
      <xdr:col>2</xdr:col>
      <xdr:colOff>428625</xdr:colOff>
      <xdr:row>0</xdr:row>
      <xdr:rowOff>47625</xdr:rowOff>
    </xdr:from>
    <xdr:to>
      <xdr:col>2</xdr:col>
      <xdr:colOff>1731009</xdr:colOff>
      <xdr:row>0</xdr:row>
      <xdr:rowOff>245111</xdr:rowOff>
    </xdr:to>
    <xdr:pic>
      <xdr:nvPicPr>
        <xdr:cNvPr id="3" name="Grafik 2">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19600" y="47625"/>
          <a:ext cx="1302384" cy="19748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504825</xdr:colOff>
      <xdr:row>0</xdr:row>
      <xdr:rowOff>57150</xdr:rowOff>
    </xdr:from>
    <xdr:to>
      <xdr:col>2</xdr:col>
      <xdr:colOff>1807209</xdr:colOff>
      <xdr:row>0</xdr:row>
      <xdr:rowOff>254636</xdr:rowOff>
    </xdr:to>
    <xdr:pic>
      <xdr:nvPicPr>
        <xdr:cNvPr id="3" name="Grafik 2">
          <a:extLst>
            <a:ext uri="{FF2B5EF4-FFF2-40B4-BE49-F238E27FC236}">
              <a16:creationId xmlns=""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4825" y="57150"/>
          <a:ext cx="1302384" cy="19748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76200</xdr:colOff>
      <xdr:row>58</xdr:row>
      <xdr:rowOff>1</xdr:rowOff>
    </xdr:from>
    <xdr:ext cx="6781800" cy="1228724"/>
    <xdr:sp macro="" textlink="">
      <xdr:nvSpPr>
        <xdr:cNvPr id="2" name="Textfeld 1">
          <a:extLst>
            <a:ext uri="{FF2B5EF4-FFF2-40B4-BE49-F238E27FC236}">
              <a16:creationId xmlns="" xmlns:a16="http://schemas.microsoft.com/office/drawing/2014/main" id="{00000000-0008-0000-0400-000002000000}"/>
            </a:ext>
          </a:extLst>
        </xdr:cNvPr>
        <xdr:cNvSpPr txBox="1"/>
      </xdr:nvSpPr>
      <xdr:spPr>
        <a:xfrm>
          <a:off x="390525" y="15659101"/>
          <a:ext cx="6781800" cy="1228724"/>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1" u="sng" baseline="0"/>
            <a:t>Tipp: </a:t>
          </a:r>
          <a:r>
            <a:rPr lang="de-DE" sz="1100" b="0" baseline="0"/>
            <a:t>Das Excelblatt ist für bis zu 40 Plätze vorbereitet. Wenn Sie für weitere Leistungsberechtigte zusätzliche Zeilen einfügen, kopieren Sie bitte eine der hier schon angelegten leeren Zeilen in die jeweiligen neuen Zeilen, so dass Formate und Formeln korrekt übernommen werden!</a:t>
          </a:r>
        </a:p>
        <a:p>
          <a:pPr marL="0" marR="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tx1"/>
              </a:solidFill>
              <a:effectLst/>
              <a:latin typeface="+mn-lt"/>
              <a:ea typeface="+mn-ea"/>
              <a:cs typeface="+mn-cs"/>
            </a:rPr>
            <a:t>Um weitere Zeilen einzufügen, müssen Sie vorübergehend den Blattschutz (ohne Eingabe eines Passworts) aufheben.  Klicken Sie hierzu oben auf "Überprüfen" und dann auf das Feld "Blattschutz aufheben".</a:t>
          </a:r>
          <a:br>
            <a:rPr lang="de-DE" sz="1100" b="0" baseline="0">
              <a:solidFill>
                <a:schemeClr val="tx1"/>
              </a:solidFill>
              <a:effectLst/>
              <a:latin typeface="+mn-lt"/>
              <a:ea typeface="+mn-ea"/>
              <a:cs typeface="+mn-cs"/>
            </a:rPr>
          </a:br>
          <a:r>
            <a:rPr lang="de-DE" sz="900" b="0" i="1" baseline="0">
              <a:solidFill>
                <a:schemeClr val="tx1"/>
              </a:solidFill>
              <a:effectLst/>
              <a:latin typeface="+mn-lt"/>
              <a:ea typeface="+mn-ea"/>
              <a:cs typeface="+mn-cs"/>
            </a:rPr>
            <a:t>=&gt; Dieser Hinweis wird nicht mit ausgedruckt.</a:t>
          </a:r>
          <a:endParaRPr lang="de-DE" sz="900">
            <a:effectLst/>
          </a:endParaRPr>
        </a:p>
        <a:p>
          <a:endParaRPr lang="de-DE" sz="1100" b="0"/>
        </a:p>
      </xdr:txBody>
    </xdr:sp>
    <xdr:clientData fPrintsWithSheet="0"/>
  </xdr:oneCellAnchor>
  <xdr:twoCellAnchor editAs="oneCell">
    <xdr:from>
      <xdr:col>24</xdr:col>
      <xdr:colOff>133350</xdr:colOff>
      <xdr:row>0</xdr:row>
      <xdr:rowOff>76200</xdr:rowOff>
    </xdr:from>
    <xdr:to>
      <xdr:col>25</xdr:col>
      <xdr:colOff>292734</xdr:colOff>
      <xdr:row>0</xdr:row>
      <xdr:rowOff>273686</xdr:rowOff>
    </xdr:to>
    <xdr:pic>
      <xdr:nvPicPr>
        <xdr:cNvPr id="5" name="Grafik 4">
          <a:extLst>
            <a:ext uri="{FF2B5EF4-FFF2-40B4-BE49-F238E27FC236}">
              <a16:creationId xmlns="" xmlns:a16="http://schemas.microsoft.com/office/drawing/2014/main" id="{00000000-0008-0000-04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73850" y="76200"/>
          <a:ext cx="1302384" cy="197486"/>
        </a:xfrm>
        <a:prstGeom prst="rect">
          <a:avLst/>
        </a:prstGeom>
      </xdr:spPr>
    </xdr:pic>
    <xdr:clientData/>
  </xdr:twoCellAnchor>
  <xdr:oneCellAnchor>
    <xdr:from>
      <xdr:col>1</xdr:col>
      <xdr:colOff>85725</xdr:colOff>
      <xdr:row>54</xdr:row>
      <xdr:rowOff>47625</xdr:rowOff>
    </xdr:from>
    <xdr:ext cx="6781800" cy="628650"/>
    <xdr:sp macro="" textlink="">
      <xdr:nvSpPr>
        <xdr:cNvPr id="4" name="Textfeld 3">
          <a:extLst>
            <a:ext uri="{FF2B5EF4-FFF2-40B4-BE49-F238E27FC236}">
              <a16:creationId xmlns="" xmlns:a16="http://schemas.microsoft.com/office/drawing/2014/main" id="{00000000-0008-0000-0400-000004000000}"/>
            </a:ext>
          </a:extLst>
        </xdr:cNvPr>
        <xdr:cNvSpPr txBox="1"/>
      </xdr:nvSpPr>
      <xdr:spPr>
        <a:xfrm>
          <a:off x="400050" y="14944725"/>
          <a:ext cx="6781800" cy="62865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Bitte tragen Sie  in Spalte B "leer" o.ä. ein für Plätze, die derzeit nicht belegt sind. Das Tool gleich die Anzahl der eingetragenen Namen mit der Platzzahl ab.</a:t>
          </a:r>
        </a:p>
        <a:p>
          <a:pPr marL="0" marR="0" indent="0" defTabSz="914400" eaLnBrk="1" fontAlgn="auto" latinLnBrk="0" hangingPunct="1">
            <a:lnSpc>
              <a:spcPct val="100000"/>
            </a:lnSpc>
            <a:spcBef>
              <a:spcPts val="0"/>
            </a:spcBef>
            <a:spcAft>
              <a:spcPts val="0"/>
            </a:spcAft>
            <a:buClrTx/>
            <a:buSzTx/>
            <a:buFontTx/>
            <a:buNone/>
            <a:tabLst/>
            <a:defRPr/>
          </a:pPr>
          <a:r>
            <a:rPr lang="de-DE" sz="1100" b="0" i="1" baseline="0">
              <a:solidFill>
                <a:schemeClr val="tx1"/>
              </a:solidFill>
              <a:effectLst/>
              <a:latin typeface="+mn-lt"/>
              <a:ea typeface="+mn-ea"/>
              <a:cs typeface="+mn-cs"/>
            </a:rPr>
            <a:t>=&gt; Dieser Hinweis wird nicht mit ausgedruckt.</a:t>
          </a:r>
          <a:endParaRPr lang="de-DE">
            <a:effectLst/>
          </a:endParaRPr>
        </a:p>
        <a:p>
          <a:endParaRPr lang="de-DE" sz="1100" b="0"/>
        </a:p>
      </xdr:txBody>
    </xdr:sp>
    <xdr:clientData fPrintsWithSheet="0"/>
  </xdr:oneCellAnchor>
</xdr:wsDr>
</file>

<file path=xl/drawings/drawing6.xml><?xml version="1.0" encoding="utf-8"?>
<xdr:wsDr xmlns:xdr="http://schemas.openxmlformats.org/drawingml/2006/spreadsheetDrawing" xmlns:a="http://schemas.openxmlformats.org/drawingml/2006/main">
  <xdr:oneCellAnchor>
    <xdr:from>
      <xdr:col>1</xdr:col>
      <xdr:colOff>200026</xdr:colOff>
      <xdr:row>0</xdr:row>
      <xdr:rowOff>123826</xdr:rowOff>
    </xdr:from>
    <xdr:ext cx="2876550" cy="800100"/>
    <xdr:sp macro="" textlink="">
      <xdr:nvSpPr>
        <xdr:cNvPr id="2" name="Textfeld 1">
          <a:extLst>
            <a:ext uri="{FF2B5EF4-FFF2-40B4-BE49-F238E27FC236}">
              <a16:creationId xmlns="" xmlns:a16="http://schemas.microsoft.com/office/drawing/2014/main" id="{00000000-0008-0000-0600-000002000000}"/>
            </a:ext>
          </a:extLst>
        </xdr:cNvPr>
        <xdr:cNvSpPr txBox="1"/>
      </xdr:nvSpPr>
      <xdr:spPr>
        <a:xfrm>
          <a:off x="1847851" y="123826"/>
          <a:ext cx="2876550" cy="800100"/>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100" b="0" baseline="0"/>
            <a:t>ACHTUNG: Änderungen in dieser Tabelle wirken sich auf Berechnungen im Reiter "Kontenplan mit Kostenzuordnung" aus!!!</a:t>
          </a:r>
          <a:br>
            <a:rPr lang="de-DE" sz="1100" b="0" baseline="0"/>
          </a:br>
          <a:r>
            <a:rPr lang="de-DE" sz="1100" b="0" baseline="0"/>
            <a:t>Beachten Sie die Konsequenzen!</a:t>
          </a:r>
          <a:endParaRPr lang="de-DE" sz="1100" b="0"/>
        </a:p>
      </xdr:txBody>
    </xdr:sp>
    <xdr:clientData fPrintsWithSheet="0"/>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tabSelected="1" zoomScaleNormal="100" workbookViewId="0">
      <selection activeCell="B5" sqref="B5"/>
    </sheetView>
  </sheetViews>
  <sheetFormatPr baseColWidth="10" defaultRowHeight="15" x14ac:dyDescent="0.25"/>
  <cols>
    <col min="1" max="1" width="27.42578125" style="4" customWidth="1"/>
    <col min="2" max="2" width="31.42578125" style="4" customWidth="1"/>
    <col min="3" max="3" width="13.42578125" style="4" customWidth="1"/>
    <col min="4" max="4" width="13.28515625" style="4" customWidth="1"/>
    <col min="5" max="16384" width="11.42578125" style="4"/>
  </cols>
  <sheetData>
    <row r="1" spans="1:4" ht="26.1" x14ac:dyDescent="0.3">
      <c r="A1" s="1" t="s">
        <v>390</v>
      </c>
      <c r="B1" s="2"/>
      <c r="C1" s="2"/>
      <c r="D1" s="3"/>
    </row>
    <row r="2" spans="1:4" ht="26.1" x14ac:dyDescent="0.3">
      <c r="A2" s="5" t="s">
        <v>90</v>
      </c>
      <c r="B2" s="6"/>
      <c r="C2" s="6"/>
      <c r="D2" s="7" t="s">
        <v>97</v>
      </c>
    </row>
    <row r="3" spans="1:4" x14ac:dyDescent="0.25">
      <c r="A3" s="22">
        <f>+B5</f>
        <v>0</v>
      </c>
      <c r="B3" s="23">
        <f>+B6</f>
        <v>0</v>
      </c>
      <c r="C3" s="8" t="s">
        <v>91</v>
      </c>
      <c r="D3" s="9"/>
    </row>
    <row r="4" spans="1:4" ht="26.1" x14ac:dyDescent="0.3">
      <c r="A4" s="10"/>
      <c r="B4" s="11"/>
      <c r="C4" s="6"/>
      <c r="D4" s="12"/>
    </row>
    <row r="5" spans="1:4" x14ac:dyDescent="0.2">
      <c r="A5" s="21" t="s">
        <v>92</v>
      </c>
      <c r="B5" s="14"/>
      <c r="C5" s="6"/>
      <c r="D5" s="12"/>
    </row>
    <row r="6" spans="1:4" x14ac:dyDescent="0.2">
      <c r="A6" s="21" t="s">
        <v>93</v>
      </c>
      <c r="B6" s="14"/>
      <c r="C6" s="6"/>
      <c r="D6" s="12"/>
    </row>
    <row r="7" spans="1:4" x14ac:dyDescent="0.25">
      <c r="A7" s="21" t="s">
        <v>94</v>
      </c>
      <c r="B7" s="15"/>
      <c r="C7" s="6"/>
      <c r="D7" s="12"/>
    </row>
    <row r="8" spans="1:4" x14ac:dyDescent="0.2">
      <c r="A8" s="13"/>
      <c r="B8" s="11"/>
      <c r="C8" s="6"/>
      <c r="D8" s="12"/>
    </row>
    <row r="9" spans="1:4" x14ac:dyDescent="0.25">
      <c r="A9" s="16" t="s">
        <v>95</v>
      </c>
      <c r="B9" s="11"/>
      <c r="C9" s="6"/>
      <c r="D9" s="12"/>
    </row>
    <row r="10" spans="1:4" x14ac:dyDescent="0.2">
      <c r="A10" s="13"/>
      <c r="B10" s="11"/>
      <c r="C10" s="6"/>
      <c r="D10" s="12"/>
    </row>
    <row r="11" spans="1:4" x14ac:dyDescent="0.2">
      <c r="A11" s="13"/>
      <c r="B11" s="11"/>
      <c r="C11" s="6"/>
      <c r="D11" s="12"/>
    </row>
    <row r="12" spans="1:4" x14ac:dyDescent="0.2">
      <c r="A12" s="13"/>
      <c r="B12" s="11"/>
      <c r="C12" s="6"/>
      <c r="D12" s="12"/>
    </row>
    <row r="13" spans="1:4" x14ac:dyDescent="0.2">
      <c r="A13" s="17"/>
      <c r="B13" s="6"/>
      <c r="C13" s="6"/>
      <c r="D13" s="12"/>
    </row>
    <row r="14" spans="1:4" x14ac:dyDescent="0.2">
      <c r="A14" s="17"/>
      <c r="B14" s="6"/>
      <c r="C14" s="6"/>
      <c r="D14" s="12"/>
    </row>
    <row r="15" spans="1:4" x14ac:dyDescent="0.2">
      <c r="A15" s="17"/>
      <c r="B15" s="6"/>
      <c r="C15" s="6"/>
      <c r="D15" s="12"/>
    </row>
    <row r="16" spans="1:4" x14ac:dyDescent="0.2">
      <c r="A16" s="17"/>
      <c r="B16" s="6"/>
      <c r="C16" s="6"/>
      <c r="D16" s="12"/>
    </row>
    <row r="17" spans="1:4" x14ac:dyDescent="0.2">
      <c r="A17" s="17"/>
      <c r="B17" s="6"/>
      <c r="C17" s="6"/>
      <c r="D17" s="12"/>
    </row>
    <row r="18" spans="1:4" x14ac:dyDescent="0.2">
      <c r="A18" s="17"/>
      <c r="B18" s="6"/>
      <c r="C18" s="6"/>
      <c r="D18" s="12"/>
    </row>
    <row r="19" spans="1:4" x14ac:dyDescent="0.2">
      <c r="A19" s="17"/>
      <c r="B19" s="6"/>
      <c r="C19" s="6"/>
      <c r="D19" s="12"/>
    </row>
    <row r="20" spans="1:4" x14ac:dyDescent="0.2">
      <c r="A20" s="17"/>
      <c r="B20" s="6"/>
      <c r="C20" s="6"/>
      <c r="D20" s="12"/>
    </row>
    <row r="21" spans="1:4" x14ac:dyDescent="0.2">
      <c r="A21" s="17"/>
      <c r="B21" s="6"/>
      <c r="C21" s="6"/>
      <c r="D21" s="12"/>
    </row>
    <row r="22" spans="1:4" x14ac:dyDescent="0.2">
      <c r="A22" s="17"/>
      <c r="B22" s="6"/>
      <c r="C22" s="6"/>
      <c r="D22" s="12"/>
    </row>
    <row r="23" spans="1:4" x14ac:dyDescent="0.2">
      <c r="A23" s="17"/>
      <c r="B23" s="6"/>
      <c r="C23" s="6"/>
      <c r="D23" s="12"/>
    </row>
    <row r="24" spans="1:4" x14ac:dyDescent="0.2">
      <c r="A24" s="17"/>
      <c r="B24" s="6"/>
      <c r="C24" s="6"/>
      <c r="D24" s="12"/>
    </row>
    <row r="25" spans="1:4" x14ac:dyDescent="0.2">
      <c r="A25" s="17"/>
      <c r="B25" s="6"/>
      <c r="C25" s="6"/>
      <c r="D25" s="12"/>
    </row>
    <row r="26" spans="1:4" x14ac:dyDescent="0.2">
      <c r="A26" s="17"/>
      <c r="B26" s="6"/>
      <c r="C26" s="6"/>
      <c r="D26" s="12"/>
    </row>
    <row r="27" spans="1:4" x14ac:dyDescent="0.2">
      <c r="A27" s="17"/>
      <c r="B27" s="6"/>
      <c r="C27" s="6"/>
      <c r="D27" s="12"/>
    </row>
    <row r="28" spans="1:4" x14ac:dyDescent="0.2">
      <c r="A28" s="17"/>
      <c r="B28" s="6"/>
      <c r="C28" s="6"/>
      <c r="D28" s="12"/>
    </row>
    <row r="29" spans="1:4" x14ac:dyDescent="0.2">
      <c r="A29" s="17"/>
      <c r="B29" s="6"/>
      <c r="C29" s="6"/>
      <c r="D29" s="12"/>
    </row>
    <row r="30" spans="1:4" x14ac:dyDescent="0.2">
      <c r="A30" s="17"/>
      <c r="B30" s="6"/>
      <c r="C30" s="6"/>
      <c r="D30" s="12"/>
    </row>
    <row r="31" spans="1:4" x14ac:dyDescent="0.2">
      <c r="A31" s="17"/>
      <c r="B31" s="6"/>
      <c r="C31" s="6"/>
      <c r="D31" s="12"/>
    </row>
    <row r="32" spans="1:4" x14ac:dyDescent="0.2">
      <c r="A32" s="17"/>
      <c r="B32" s="6"/>
      <c r="C32" s="6"/>
      <c r="D32" s="12"/>
    </row>
    <row r="33" spans="1:4" x14ac:dyDescent="0.2">
      <c r="A33" s="17"/>
      <c r="B33" s="6"/>
      <c r="C33" s="6"/>
      <c r="D33" s="12"/>
    </row>
    <row r="34" spans="1:4" x14ac:dyDescent="0.2">
      <c r="A34" s="17"/>
      <c r="B34" s="6"/>
      <c r="C34" s="6"/>
      <c r="D34" s="12"/>
    </row>
    <row r="35" spans="1:4" x14ac:dyDescent="0.2">
      <c r="A35" s="17"/>
      <c r="B35" s="6"/>
      <c r="C35" s="6"/>
      <c r="D35" s="12"/>
    </row>
    <row r="36" spans="1:4" x14ac:dyDescent="0.25">
      <c r="A36" s="17"/>
      <c r="B36" s="6"/>
      <c r="C36" s="6"/>
      <c r="D36" s="12"/>
    </row>
    <row r="37" spans="1:4" x14ac:dyDescent="0.25">
      <c r="A37" s="17"/>
      <c r="B37" s="6"/>
      <c r="C37" s="6"/>
      <c r="D37" s="12"/>
    </row>
    <row r="38" spans="1:4" x14ac:dyDescent="0.25">
      <c r="A38" s="17"/>
      <c r="B38" s="6"/>
      <c r="C38" s="6"/>
      <c r="D38" s="12"/>
    </row>
    <row r="39" spans="1:4" x14ac:dyDescent="0.25">
      <c r="A39" s="17"/>
      <c r="B39" s="6"/>
      <c r="C39" s="6"/>
      <c r="D39" s="12"/>
    </row>
    <row r="40" spans="1:4" x14ac:dyDescent="0.25">
      <c r="A40" s="17"/>
      <c r="B40" s="6"/>
      <c r="C40" s="6"/>
      <c r="D40" s="12"/>
    </row>
    <row r="41" spans="1:4" x14ac:dyDescent="0.25">
      <c r="A41" s="17"/>
      <c r="B41" s="6"/>
      <c r="C41" s="6"/>
      <c r="D41" s="12"/>
    </row>
    <row r="42" spans="1:4" x14ac:dyDescent="0.25">
      <c r="A42" s="17"/>
      <c r="B42" s="6"/>
      <c r="C42" s="6"/>
      <c r="D42" s="12"/>
    </row>
    <row r="43" spans="1:4" x14ac:dyDescent="0.25">
      <c r="A43" s="17"/>
      <c r="B43" s="6"/>
      <c r="C43" s="6"/>
      <c r="D43" s="12"/>
    </row>
    <row r="44" spans="1:4" x14ac:dyDescent="0.25">
      <c r="A44" s="17"/>
      <c r="B44" s="6"/>
      <c r="C44" s="6"/>
      <c r="D44" s="12"/>
    </row>
    <row r="45" spans="1:4" x14ac:dyDescent="0.25">
      <c r="A45" s="17"/>
      <c r="B45" s="6"/>
      <c r="C45" s="6"/>
      <c r="D45" s="12"/>
    </row>
    <row r="46" spans="1:4" x14ac:dyDescent="0.25">
      <c r="A46" s="18"/>
      <c r="B46" s="19"/>
      <c r="C46" s="19"/>
      <c r="D46" s="20"/>
    </row>
  </sheetData>
  <sheetProtection sheet="1" objects="1" scenarios="1"/>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214"/>
  <sheetViews>
    <sheetView zoomScaleNormal="100" workbookViewId="0">
      <selection activeCell="A4" sqref="A4"/>
    </sheetView>
  </sheetViews>
  <sheetFormatPr baseColWidth="10" defaultRowHeight="15" x14ac:dyDescent="0.25"/>
  <cols>
    <col min="1" max="1" width="8.42578125" style="4" customWidth="1"/>
    <col min="2" max="2" width="36" style="4" customWidth="1"/>
    <col min="3" max="3" width="17.7109375" style="147" customWidth="1"/>
    <col min="4" max="4" width="21.42578125" style="147" customWidth="1"/>
    <col min="5" max="5" width="14" style="147" customWidth="1"/>
    <col min="6" max="6" width="16.7109375" style="147" customWidth="1"/>
    <col min="7" max="7" width="18.42578125" style="147" customWidth="1"/>
    <col min="8" max="8" width="17.85546875" style="147" customWidth="1"/>
    <col min="9" max="9" width="17.28515625" style="147" customWidth="1"/>
    <col min="10" max="10" width="21.28515625" style="147" customWidth="1"/>
    <col min="11" max="11" width="21" style="147" customWidth="1"/>
    <col min="12" max="12" width="18.7109375" style="4" customWidth="1"/>
    <col min="13" max="16384" width="11.42578125" style="4"/>
  </cols>
  <sheetData>
    <row r="1" spans="1:15" ht="26.1" x14ac:dyDescent="0.3">
      <c r="A1" s="1" t="s">
        <v>103</v>
      </c>
      <c r="B1" s="24"/>
      <c r="C1" s="25"/>
      <c r="D1" s="26"/>
      <c r="E1" s="26"/>
      <c r="F1" s="26"/>
      <c r="G1" s="26"/>
      <c r="H1" s="26"/>
      <c r="I1" s="26"/>
      <c r="J1" s="26"/>
      <c r="K1" s="27"/>
    </row>
    <row r="2" spans="1:15" ht="26.1" x14ac:dyDescent="0.3">
      <c r="A2" s="28"/>
      <c r="B2" s="24"/>
      <c r="C2" s="25"/>
      <c r="D2" s="11"/>
      <c r="E2" s="11"/>
      <c r="F2" s="11"/>
      <c r="G2" s="11"/>
      <c r="H2" s="11"/>
      <c r="I2" s="11"/>
      <c r="J2" s="11"/>
      <c r="K2" s="29" t="str">
        <f>+Stammdaten!D2</f>
        <v>Version 1.0</v>
      </c>
    </row>
    <row r="3" spans="1:15" x14ac:dyDescent="0.25">
      <c r="A3" s="22">
        <f>+Stammdaten!B5</f>
        <v>0</v>
      </c>
      <c r="B3" s="30"/>
      <c r="C3" s="31"/>
      <c r="D3" s="150">
        <f>+Stammdaten!B6</f>
        <v>0</v>
      </c>
      <c r="E3" s="31"/>
      <c r="F3" s="31"/>
      <c r="G3" s="31"/>
      <c r="H3" s="31"/>
      <c r="I3" s="31"/>
      <c r="J3" s="32" t="s">
        <v>91</v>
      </c>
      <c r="K3" s="33"/>
    </row>
    <row r="4" spans="1:15" ht="15.95" x14ac:dyDescent="0.2">
      <c r="A4" s="34"/>
      <c r="B4" s="35"/>
      <c r="C4" s="35"/>
      <c r="D4" s="35"/>
      <c r="E4" s="35"/>
      <c r="F4" s="35"/>
      <c r="G4" s="35"/>
      <c r="H4" s="35"/>
      <c r="I4" s="35"/>
      <c r="J4" s="35"/>
      <c r="K4" s="35"/>
      <c r="L4" s="36"/>
      <c r="M4" s="36"/>
      <c r="N4" s="36"/>
      <c r="O4" s="36"/>
    </row>
    <row r="5" spans="1:15" s="40" customFormat="1" ht="15.75" x14ac:dyDescent="0.25">
      <c r="A5" s="37" t="s">
        <v>402</v>
      </c>
      <c r="B5" s="38"/>
      <c r="C5" s="38"/>
      <c r="D5" s="38"/>
      <c r="E5" s="38"/>
      <c r="F5" s="38"/>
      <c r="G5" s="38"/>
      <c r="H5" s="38"/>
      <c r="I5" s="38"/>
      <c r="J5" s="38"/>
      <c r="K5" s="39" t="s">
        <v>391</v>
      </c>
      <c r="L5" s="36"/>
      <c r="M5" s="36"/>
      <c r="N5" s="36"/>
      <c r="O5" s="36"/>
    </row>
    <row r="6" spans="1:15" s="40" customFormat="1" ht="15.95" x14ac:dyDescent="0.2">
      <c r="A6" s="41" t="s">
        <v>392</v>
      </c>
      <c r="B6" s="42"/>
      <c r="C6" s="43">
        <v>0.96499999999999997</v>
      </c>
      <c r="D6" s="42"/>
      <c r="E6" s="42"/>
      <c r="F6" s="42"/>
      <c r="G6" s="42"/>
      <c r="H6" s="11"/>
      <c r="I6" s="42"/>
      <c r="J6" s="11"/>
      <c r="K6" s="151">
        <f>1/C6-1</f>
        <v>3.62694300518136E-2</v>
      </c>
      <c r="L6" s="36"/>
      <c r="M6" s="36"/>
      <c r="N6" s="36"/>
      <c r="O6" s="36"/>
    </row>
    <row r="7" spans="1:15" s="40" customFormat="1" ht="15.95" x14ac:dyDescent="0.2">
      <c r="A7" s="41" t="s">
        <v>393</v>
      </c>
      <c r="B7" s="42"/>
      <c r="C7" s="43">
        <v>0.02</v>
      </c>
      <c r="D7" s="42"/>
      <c r="E7" s="42"/>
      <c r="F7" s="42"/>
      <c r="G7" s="42"/>
      <c r="H7" s="11"/>
      <c r="I7" s="42"/>
      <c r="J7" s="42"/>
      <c r="K7" s="151">
        <f>C7</f>
        <v>0.02</v>
      </c>
      <c r="L7" s="36"/>
      <c r="M7" s="36"/>
      <c r="N7" s="36"/>
      <c r="O7" s="36"/>
    </row>
    <row r="8" spans="1:15" s="40" customFormat="1" ht="15.75" x14ac:dyDescent="0.25">
      <c r="A8" s="41" t="s">
        <v>394</v>
      </c>
      <c r="B8" s="44" t="s">
        <v>396</v>
      </c>
      <c r="C8" s="43">
        <v>0.02</v>
      </c>
      <c r="D8" s="45" t="s">
        <v>397</v>
      </c>
      <c r="E8" s="45"/>
      <c r="F8" s="45"/>
      <c r="G8" s="46">
        <v>2018</v>
      </c>
      <c r="H8" s="47" t="s">
        <v>395</v>
      </c>
      <c r="I8" s="46">
        <v>2020</v>
      </c>
      <c r="J8" s="11"/>
      <c r="K8" s="151">
        <f>+POWER((1+C8),(I8-G8))-1</f>
        <v>4.0399999999999991E-2</v>
      </c>
      <c r="L8" s="36"/>
      <c r="M8" s="36"/>
      <c r="N8" s="36"/>
      <c r="O8" s="36"/>
    </row>
    <row r="9" spans="1:15" s="40" customFormat="1" ht="15.75" x14ac:dyDescent="0.25">
      <c r="A9" s="41" t="s">
        <v>399</v>
      </c>
      <c r="B9" s="44"/>
      <c r="C9" s="43">
        <v>0.04</v>
      </c>
      <c r="D9" s="47"/>
      <c r="E9" s="47"/>
      <c r="F9" s="47"/>
      <c r="G9" s="42"/>
      <c r="H9" s="42"/>
      <c r="I9" s="42"/>
      <c r="J9" s="11"/>
      <c r="K9" s="151">
        <f>C9</f>
        <v>0.04</v>
      </c>
      <c r="L9" s="36"/>
      <c r="M9" s="36"/>
      <c r="N9" s="36"/>
      <c r="O9" s="36"/>
    </row>
    <row r="10" spans="1:15" s="40" customFormat="1" ht="15.95" x14ac:dyDescent="0.2">
      <c r="A10" s="48"/>
      <c r="B10" s="49"/>
      <c r="C10" s="49"/>
      <c r="D10" s="49"/>
      <c r="E10" s="49"/>
      <c r="F10" s="49"/>
      <c r="G10" s="49"/>
      <c r="H10" s="49"/>
      <c r="I10" s="49"/>
      <c r="J10" s="49"/>
      <c r="K10" s="50"/>
      <c r="L10" s="36"/>
      <c r="M10" s="36"/>
      <c r="N10" s="36"/>
      <c r="O10" s="36"/>
    </row>
    <row r="11" spans="1:15" s="40" customFormat="1" ht="15.95" x14ac:dyDescent="0.2">
      <c r="A11" s="51" t="s">
        <v>398</v>
      </c>
      <c r="B11" s="49"/>
      <c r="C11" s="49"/>
      <c r="D11" s="49"/>
      <c r="E11" s="49"/>
      <c r="F11" s="49"/>
      <c r="G11" s="49"/>
      <c r="H11" s="49"/>
      <c r="I11" s="49"/>
      <c r="J11" s="49"/>
      <c r="K11" s="152">
        <f>100%*(1+K6)*(1+K7)*(1+K8)*(1+K9)</f>
        <v>1.1436853056994822</v>
      </c>
      <c r="L11" s="36"/>
      <c r="M11" s="36"/>
      <c r="N11" s="36"/>
      <c r="O11" s="36"/>
    </row>
    <row r="12" spans="1:15" ht="17.100000000000001" thickBot="1" x14ac:dyDescent="0.25">
      <c r="A12" s="52"/>
      <c r="B12" s="53"/>
      <c r="C12" s="53"/>
      <c r="D12" s="53"/>
      <c r="E12" s="53"/>
      <c r="F12" s="53"/>
      <c r="G12" s="53"/>
      <c r="H12" s="53"/>
      <c r="I12" s="53"/>
      <c r="J12" s="53"/>
      <c r="K12" s="53"/>
      <c r="L12" s="36"/>
      <c r="M12" s="36"/>
      <c r="N12" s="36"/>
      <c r="O12" s="36"/>
    </row>
    <row r="13" spans="1:15" ht="20.100000000000001" thickBot="1" x14ac:dyDescent="0.25">
      <c r="A13" s="54" t="s">
        <v>101</v>
      </c>
      <c r="B13" s="55"/>
      <c r="C13" s="55"/>
      <c r="D13" s="55"/>
      <c r="E13" s="55"/>
      <c r="F13" s="55"/>
      <c r="G13" s="55"/>
      <c r="H13" s="55"/>
      <c r="I13" s="55"/>
      <c r="J13" s="56"/>
      <c r="K13" s="57"/>
      <c r="L13" s="36"/>
      <c r="M13" s="36"/>
      <c r="N13" s="36"/>
      <c r="O13" s="36"/>
    </row>
    <row r="14" spans="1:15" ht="59.25" customHeight="1" x14ac:dyDescent="0.25">
      <c r="A14" s="58" t="s">
        <v>98</v>
      </c>
      <c r="B14" s="59"/>
      <c r="C14" s="60" t="s">
        <v>99</v>
      </c>
      <c r="D14" s="61" t="s">
        <v>159</v>
      </c>
      <c r="E14" s="62" t="s">
        <v>453</v>
      </c>
      <c r="F14" s="63" t="s">
        <v>454</v>
      </c>
      <c r="G14" s="60" t="s">
        <v>433</v>
      </c>
      <c r="H14" s="64" t="s">
        <v>459</v>
      </c>
      <c r="I14" s="64" t="s">
        <v>434</v>
      </c>
      <c r="J14" s="65" t="s">
        <v>367</v>
      </c>
      <c r="K14" s="65" t="s">
        <v>161</v>
      </c>
      <c r="L14" s="66"/>
    </row>
    <row r="15" spans="1:15" x14ac:dyDescent="0.25">
      <c r="A15" s="67"/>
      <c r="B15" s="68"/>
      <c r="C15" s="69" t="s">
        <v>401</v>
      </c>
      <c r="D15" s="70"/>
      <c r="E15" s="71" t="s">
        <v>84</v>
      </c>
      <c r="F15" s="72"/>
      <c r="G15" s="69" t="s">
        <v>452</v>
      </c>
      <c r="H15" s="69"/>
      <c r="I15" s="73"/>
      <c r="J15" s="74" t="s">
        <v>400</v>
      </c>
      <c r="K15" s="74" t="s">
        <v>400</v>
      </c>
      <c r="L15" s="66"/>
    </row>
    <row r="16" spans="1:15" x14ac:dyDescent="0.25">
      <c r="A16" s="67"/>
      <c r="B16" s="68"/>
      <c r="C16" s="153">
        <f>+G8</f>
        <v>2018</v>
      </c>
      <c r="D16" s="70"/>
      <c r="E16" s="71"/>
      <c r="F16" s="72"/>
      <c r="G16" s="69"/>
      <c r="H16" s="69"/>
      <c r="I16" s="73"/>
      <c r="J16" s="154">
        <f>+K11</f>
        <v>1.1436853056994822</v>
      </c>
      <c r="K16" s="155">
        <f>+J16</f>
        <v>1.1436853056994822</v>
      </c>
      <c r="L16" s="167"/>
    </row>
    <row r="17" spans="1:16" x14ac:dyDescent="0.25">
      <c r="A17" s="75"/>
      <c r="B17" s="76"/>
      <c r="C17" s="77"/>
      <c r="D17" s="78" t="s">
        <v>160</v>
      </c>
      <c r="E17" s="79"/>
      <c r="F17" s="80" t="s">
        <v>438</v>
      </c>
      <c r="G17" s="77" t="s">
        <v>160</v>
      </c>
      <c r="H17" s="77" t="s">
        <v>162</v>
      </c>
      <c r="I17" s="81"/>
      <c r="J17" s="82" t="s">
        <v>162</v>
      </c>
      <c r="K17" s="82" t="s">
        <v>162</v>
      </c>
      <c r="L17" s="66"/>
    </row>
    <row r="18" spans="1:16" x14ac:dyDescent="0.25">
      <c r="A18" s="83" t="s">
        <v>430</v>
      </c>
      <c r="B18" s="84"/>
      <c r="C18" s="85" t="s">
        <v>104</v>
      </c>
      <c r="D18" s="85" t="s">
        <v>103</v>
      </c>
      <c r="E18" s="86" t="s">
        <v>436</v>
      </c>
      <c r="F18" s="87" t="s">
        <v>437</v>
      </c>
      <c r="G18" s="85" t="s">
        <v>432</v>
      </c>
      <c r="H18" s="85" t="s">
        <v>431</v>
      </c>
      <c r="I18" s="86" t="s">
        <v>105</v>
      </c>
      <c r="J18" s="88" t="s">
        <v>148</v>
      </c>
      <c r="K18" s="88" t="s">
        <v>149</v>
      </c>
      <c r="L18" s="89"/>
      <c r="M18" s="89"/>
      <c r="N18" s="89"/>
      <c r="O18" s="89"/>
      <c r="P18" s="89"/>
    </row>
    <row r="19" spans="1:16" x14ac:dyDescent="0.25">
      <c r="A19" s="90"/>
      <c r="B19" s="91" t="s">
        <v>410</v>
      </c>
      <c r="C19" s="92"/>
      <c r="D19" s="92"/>
      <c r="E19" s="92"/>
      <c r="F19" s="93"/>
      <c r="G19" s="92"/>
      <c r="H19" s="92"/>
      <c r="I19" s="92"/>
      <c r="J19" s="94"/>
      <c r="K19" s="94"/>
      <c r="L19" s="95" t="str">
        <f t="shared" ref="L19" si="0">+IF(AND(D19="Regelbedarf anteilig",E19=""),"Bitte geben Sie einen geschätzten prozentualen Anteil Regelbedarf in Spalte E ein.",IF(AND(G19="nein",I19=""),"Bitte geben Sie in Spalte I ein, auf wie viele Personen die Kosten verteilt werden sollen.",IF(AND(D19="Regelbedarf",E19&gt;0),"Bitte geben Sie in Spalte D Regelbedarf abteilig ein, wenn die Kosten nur anteilig dem Regelbedarf zuzuordnen sind, oder löschen SIe die ANgabe in Spalte E.","")))</f>
        <v/>
      </c>
      <c r="M19" s="89"/>
      <c r="N19" s="89"/>
      <c r="O19" s="89"/>
      <c r="P19" s="89"/>
    </row>
    <row r="20" spans="1:16" x14ac:dyDescent="0.25">
      <c r="A20" s="96"/>
      <c r="B20" s="91" t="s">
        <v>369</v>
      </c>
      <c r="C20" s="92"/>
      <c r="D20" s="92"/>
      <c r="E20" s="92"/>
      <c r="F20" s="93"/>
      <c r="G20" s="92"/>
      <c r="H20" s="92"/>
      <c r="I20" s="92"/>
      <c r="J20" s="97"/>
      <c r="K20" s="97"/>
      <c r="L20" s="95" t="str">
        <f t="shared" ref="L20:L24" si="1">+IF(AND(D20="Regelbedarf anteilig",E20=""),"Bitte geben Sie einen geschätzten prozentualen Anteil Regelbedarf in Spalte E ein.",IF(AND(G20="nein",I20=""),"Bitte geben Sie in Spalte I ein, auf wie viele Personen die Kosten verteilt werden sollen.",IF(AND(D20="Regelbedarf",E20&gt;0),"Bitte geben Sie in Spalte D Regelbedarf anteilig ein, wenn die Kosten nur anteilig dem Regelbedarf zuzuordnen sind, oder löschen SIe die ANgabe in Spalte E.","")))</f>
        <v/>
      </c>
      <c r="M20" s="89"/>
      <c r="N20" s="89"/>
      <c r="O20" s="89"/>
      <c r="P20" s="89"/>
    </row>
    <row r="21" spans="1:16" x14ac:dyDescent="0.25">
      <c r="A21" s="98"/>
      <c r="B21" s="99" t="s">
        <v>163</v>
      </c>
      <c r="C21" s="100"/>
      <c r="D21" s="100"/>
      <c r="E21" s="92"/>
      <c r="F21" s="93"/>
      <c r="G21" s="100"/>
      <c r="H21" s="100"/>
      <c r="I21" s="100"/>
      <c r="J21" s="101"/>
      <c r="K21" s="101"/>
      <c r="L21" s="95" t="str">
        <f t="shared" si="1"/>
        <v/>
      </c>
      <c r="M21" s="89"/>
      <c r="N21" s="89"/>
      <c r="O21" s="89"/>
      <c r="P21" s="89"/>
    </row>
    <row r="22" spans="1:16" ht="15" customHeight="1" x14ac:dyDescent="0.25">
      <c r="A22" s="102"/>
      <c r="B22" s="103" t="s">
        <v>435</v>
      </c>
      <c r="C22" s="104"/>
      <c r="D22" s="105" t="s">
        <v>429</v>
      </c>
      <c r="E22" s="106"/>
      <c r="F22" s="156" t="str">
        <f>+IF(D22="Regelbedarf anteilig",C22*E22,IF(D22="Regelbedarf",C22,""))</f>
        <v/>
      </c>
      <c r="G22" s="107"/>
      <c r="H22" s="161" t="str">
        <f>IF(AND(D22="Regelbedarf",G22="ja"),Stammdaten!$B$7,IF(AND(D22="Regelbedarf anteilig",G22="ja"),Stammdaten!$B$7,""))</f>
        <v/>
      </c>
      <c r="I22" s="108"/>
      <c r="J22" s="168" t="str">
        <f>IF(G22="ja",ROUND((F22/H22/12*$J$16),2),"")</f>
        <v/>
      </c>
      <c r="K22" s="169" t="str">
        <f>IF(G22="nein",ROUND((F22/I22/12*$K$16),2),"")</f>
        <v/>
      </c>
      <c r="L22" s="170" t="str">
        <f t="shared" si="1"/>
        <v/>
      </c>
    </row>
    <row r="23" spans="1:16" s="109" customFormat="1" ht="15" customHeight="1" x14ac:dyDescent="0.2">
      <c r="A23" s="102"/>
      <c r="B23" s="103" t="s">
        <v>372</v>
      </c>
      <c r="C23" s="104"/>
      <c r="D23" s="105" t="s">
        <v>429</v>
      </c>
      <c r="E23" s="106"/>
      <c r="F23" s="156" t="str">
        <f>+IF(D23="Regelbedarf anteilig",C23*E23,IF(D23="Regelbedarf",C23,""))</f>
        <v/>
      </c>
      <c r="G23" s="107"/>
      <c r="H23" s="161" t="str">
        <f>IF(AND(D23="Regelbedarf",G23="ja"),Stammdaten!$B$7,IF(AND(D23="Regelbedarf anteilig",G23="ja"),Stammdaten!$B$7,""))</f>
        <v/>
      </c>
      <c r="I23" s="108"/>
      <c r="J23" s="168" t="str">
        <f>IF(G23="ja",ROUND((F23/H23/12*$J$16),2),"")</f>
        <v/>
      </c>
      <c r="K23" s="169" t="str">
        <f>IF(G23="nein",ROUND((F23/I23/12*$K$16),2),"")</f>
        <v/>
      </c>
      <c r="L23" s="170" t="str">
        <f t="shared" si="1"/>
        <v/>
      </c>
    </row>
    <row r="24" spans="1:16" ht="15.95" x14ac:dyDescent="0.2">
      <c r="A24" s="102"/>
      <c r="B24" s="103" t="s">
        <v>370</v>
      </c>
      <c r="C24" s="104"/>
      <c r="D24" s="105" t="s">
        <v>83</v>
      </c>
      <c r="E24" s="106"/>
      <c r="F24" s="156" t="str">
        <f>+IF(D24="Regelbedarf anteilig",C24*E24,IF(D24="Regelbedarf",C24,""))</f>
        <v/>
      </c>
      <c r="G24" s="107"/>
      <c r="H24" s="161" t="str">
        <f>IF(AND(D24="Regelbedarf",G24="ja"),Stammdaten!$B$7,IF(AND(D24="Regelbedarf anteilig",G24="ja"),Stammdaten!$B$7,""))</f>
        <v/>
      </c>
      <c r="I24" s="108"/>
      <c r="J24" s="168" t="str">
        <f>IF(G24="ja",ROUND((F24/H24/12*$J$16),2),"")</f>
        <v/>
      </c>
      <c r="K24" s="169" t="str">
        <f>IF(G24="nein",ROUND((F24/I24/12*$K$16),2),"")</f>
        <v/>
      </c>
      <c r="L24" s="170" t="str">
        <f t="shared" si="1"/>
        <v/>
      </c>
    </row>
    <row r="25" spans="1:16" ht="15.95" x14ac:dyDescent="0.2">
      <c r="A25" s="102"/>
      <c r="B25" s="103"/>
      <c r="C25" s="104"/>
      <c r="D25" s="105"/>
      <c r="E25" s="106"/>
      <c r="F25" s="156" t="str">
        <f>+IF(D25="Regelbedarf anteilig",C25*E25,IF(D25="Regelbedarf",C25,""))</f>
        <v/>
      </c>
      <c r="G25" s="107"/>
      <c r="H25" s="161" t="str">
        <f>IF(AND(D25="Regelbedarf",G25="ja"),Stammdaten!$B$7,IF(AND(D25="Regelbedarf anteilig",G25="ja"),Stammdaten!$B$7,""))</f>
        <v/>
      </c>
      <c r="I25" s="108"/>
      <c r="J25" s="168" t="str">
        <f>IF(G25="ja",ROUND((F25/H25/12*$J$16),2),"")</f>
        <v/>
      </c>
      <c r="K25" s="169" t="str">
        <f>IF(G25="nein",ROUND((F25/I25/12*$K$16),2),"")</f>
        <v/>
      </c>
      <c r="L25" s="170" t="str">
        <f>+IF(AND(D25="Regelbedarf anteilig",E25=""),"Bitte geben Sie einen geschätzten prozentualen Anteil Regelbedarf in Spalte E ein.",IF(AND(G25="nein",I25=""),"Bitte geben Sie in Spalte I ein, auf wie viele Personen die Kosten verteilt werden sollen.",IF(AND(D25="Regelbedarf",E25&gt;0),"Bitte geben Sie in Spalte D Regelbedarf anteilig ein, wenn die Kosten nur anteilig dem Regelbedarf zuzuordnen sind, oder löschen SIe die ANgabe in Spalte E.","")))</f>
        <v/>
      </c>
    </row>
    <row r="26" spans="1:16" x14ac:dyDescent="0.25">
      <c r="A26" s="83" t="s">
        <v>417</v>
      </c>
      <c r="B26" s="110"/>
      <c r="C26" s="111" t="str">
        <f>+$C$18</f>
        <v>Kosten p.a. für alle</v>
      </c>
      <c r="D26" s="111" t="str">
        <f>+$D$18</f>
        <v>Kostenzuordnung</v>
      </c>
      <c r="E26" s="112" t="str">
        <f>+$E$18</f>
        <v>Anteil RB %</v>
      </c>
      <c r="F26" s="157" t="str">
        <f>+$F$18</f>
        <v>Anteil RB €</v>
      </c>
      <c r="G26" s="111" t="str">
        <f>+$G$18</f>
        <v>Aufteil. auf alle?</v>
      </c>
      <c r="H26" s="162" t="str">
        <f>+$H$18</f>
        <v>Verteilung auf alle</v>
      </c>
      <c r="I26" s="112" t="str">
        <f>+$I$18</f>
        <v>indiv. Teiler</v>
      </c>
      <c r="J26" s="171" t="str">
        <f>+$J$18</f>
        <v>Regelbed.fin. für alle:</v>
      </c>
      <c r="K26" s="171" t="str">
        <f>+$K$18</f>
        <v>zusätzlich individuell:</v>
      </c>
      <c r="L26" s="172"/>
      <c r="N26" s="89"/>
      <c r="O26" s="89"/>
      <c r="P26" s="89"/>
    </row>
    <row r="27" spans="1:16" x14ac:dyDescent="0.25">
      <c r="A27" s="113" t="s">
        <v>144</v>
      </c>
      <c r="B27" s="114"/>
      <c r="C27" s="115"/>
      <c r="D27" s="116"/>
      <c r="E27" s="106"/>
      <c r="F27" s="156" t="str">
        <f t="shared" ref="F27:F42" si="2">+IF(D27="Regelbedarf anteilig",C27*E27,IF(D27="Regelbedarf",C27,""))</f>
        <v/>
      </c>
      <c r="G27" s="107"/>
      <c r="H27" s="161" t="str">
        <f>IF(AND(D27="Regelbedarf",G27="ja"),Stammdaten!$B$7,IF(AND(D27="Regelbedarf anteilig",G27="ja"),Stammdaten!$B$7,""))</f>
        <v/>
      </c>
      <c r="I27" s="108"/>
      <c r="J27" s="168" t="str">
        <f t="shared" ref="J27:J42" si="3">IF(G27="ja",ROUND((F27/H27/12*$J$16),2),"")</f>
        <v/>
      </c>
      <c r="K27" s="169" t="str">
        <f t="shared" ref="K27:K42" si="4">IF(G27="nein",ROUND((F27/I27/12*$K$16),2),"")</f>
        <v/>
      </c>
      <c r="L27" s="170" t="str">
        <f t="shared" ref="L27:L42" si="5">+IF(AND(D27="Regelbedarf anteilig",E27=""),"Bitte geben Sie einen geschätzten prozentualen Anteil Regelbedarf in Spalte E ein.",IF(AND(G27="nein",I27=""),"Bitte geben Sie in Spalte I ein, auf wie viele Personen die Kosten verteilt werden sollen.",IF(AND(D27="Regelbedarf",E27&gt;0),"Bitte geben Sie in Spalte D Regelbedarf anteilig ein, wenn die Kosten nur anteilig dem Regelbedarf zuzuordnen sind, oder löschen SIe die ANgabe in Spalte E.","")))</f>
        <v/>
      </c>
    </row>
    <row r="28" spans="1:16" ht="24" x14ac:dyDescent="0.25">
      <c r="A28" s="102"/>
      <c r="B28" s="117" t="s">
        <v>418</v>
      </c>
      <c r="C28" s="104"/>
      <c r="D28" s="105" t="s">
        <v>84</v>
      </c>
      <c r="E28" s="106"/>
      <c r="F28" s="156">
        <f t="shared" si="2"/>
        <v>0</v>
      </c>
      <c r="G28" s="107"/>
      <c r="H28" s="161" t="str">
        <f>IF(AND(D28="Regelbedarf",G28="ja"),Stammdaten!$B$7,IF(AND(D28="Regelbedarf anteilig",G28="ja"),Stammdaten!$B$7,""))</f>
        <v/>
      </c>
      <c r="I28" s="108"/>
      <c r="J28" s="168" t="str">
        <f t="shared" si="3"/>
        <v/>
      </c>
      <c r="K28" s="169" t="str">
        <f t="shared" si="4"/>
        <v/>
      </c>
      <c r="L28" s="170" t="str">
        <f t="shared" si="5"/>
        <v/>
      </c>
    </row>
    <row r="29" spans="1:16" ht="27" x14ac:dyDescent="0.2">
      <c r="A29" s="102"/>
      <c r="B29" s="117" t="s">
        <v>419</v>
      </c>
      <c r="C29" s="104"/>
      <c r="D29" s="105" t="s">
        <v>83</v>
      </c>
      <c r="E29" s="106"/>
      <c r="F29" s="156" t="str">
        <f t="shared" si="2"/>
        <v/>
      </c>
      <c r="G29" s="107"/>
      <c r="H29" s="161" t="str">
        <f>IF(AND(D29="Regelbedarf",G29="ja"),Stammdaten!$B$7,IF(AND(D29="Regelbedarf anteilig",G29="ja"),Stammdaten!$B$7,""))</f>
        <v/>
      </c>
      <c r="I29" s="108"/>
      <c r="J29" s="168" t="str">
        <f t="shared" si="3"/>
        <v/>
      </c>
      <c r="K29" s="169" t="str">
        <f t="shared" si="4"/>
        <v/>
      </c>
      <c r="L29" s="170" t="str">
        <f t="shared" si="5"/>
        <v/>
      </c>
    </row>
    <row r="30" spans="1:16" x14ac:dyDescent="0.25">
      <c r="A30" s="102"/>
      <c r="B30" s="103" t="s">
        <v>0</v>
      </c>
      <c r="C30" s="104"/>
      <c r="D30" s="105" t="s">
        <v>84</v>
      </c>
      <c r="E30" s="106"/>
      <c r="F30" s="156">
        <f t="shared" si="2"/>
        <v>0</v>
      </c>
      <c r="G30" s="107"/>
      <c r="H30" s="161" t="str">
        <f>IF(AND(D30="Regelbedarf",G30="ja"),Stammdaten!$B$7,IF(AND(D30="Regelbedarf anteilig",G30="ja"),Stammdaten!$B$7,""))</f>
        <v/>
      </c>
      <c r="I30" s="108"/>
      <c r="J30" s="168" t="str">
        <f t="shared" si="3"/>
        <v/>
      </c>
      <c r="K30" s="169" t="str">
        <f t="shared" si="4"/>
        <v/>
      </c>
      <c r="L30" s="170" t="str">
        <f t="shared" si="5"/>
        <v/>
      </c>
    </row>
    <row r="31" spans="1:16" x14ac:dyDescent="0.25">
      <c r="A31" s="102"/>
      <c r="B31" s="117"/>
      <c r="C31" s="104"/>
      <c r="D31" s="105"/>
      <c r="E31" s="106"/>
      <c r="F31" s="156" t="str">
        <f t="shared" si="2"/>
        <v/>
      </c>
      <c r="G31" s="107"/>
      <c r="H31" s="161" t="str">
        <f>IF(AND(D31="Regelbedarf",G31="ja"),Stammdaten!$B$7,IF(AND(D31="Regelbedarf anteilig",G31="ja"),Stammdaten!$B$7,""))</f>
        <v/>
      </c>
      <c r="I31" s="108"/>
      <c r="J31" s="168" t="str">
        <f t="shared" si="3"/>
        <v/>
      </c>
      <c r="K31" s="169" t="str">
        <f t="shared" si="4"/>
        <v/>
      </c>
      <c r="L31" s="170" t="str">
        <f t="shared" si="5"/>
        <v/>
      </c>
    </row>
    <row r="32" spans="1:16" x14ac:dyDescent="0.25">
      <c r="A32" s="118"/>
      <c r="B32" s="117"/>
      <c r="C32" s="104"/>
      <c r="D32" s="105"/>
      <c r="E32" s="106"/>
      <c r="F32" s="156" t="str">
        <f t="shared" si="2"/>
        <v/>
      </c>
      <c r="G32" s="107"/>
      <c r="H32" s="161" t="str">
        <f>IF(AND(D32="Regelbedarf",G32="ja"),Stammdaten!$B$7,IF(AND(D32="Regelbedarf anteilig",G32="ja"),Stammdaten!$B$7,""))</f>
        <v/>
      </c>
      <c r="I32" s="108"/>
      <c r="J32" s="168" t="str">
        <f t="shared" si="3"/>
        <v/>
      </c>
      <c r="K32" s="169" t="str">
        <f t="shared" si="4"/>
        <v/>
      </c>
      <c r="L32" s="170" t="str">
        <f t="shared" si="5"/>
        <v/>
      </c>
    </row>
    <row r="33" spans="1:12" x14ac:dyDescent="0.25">
      <c r="A33" s="118"/>
      <c r="B33" s="117"/>
      <c r="C33" s="104"/>
      <c r="D33" s="105"/>
      <c r="E33" s="106"/>
      <c r="F33" s="156" t="str">
        <f t="shared" si="2"/>
        <v/>
      </c>
      <c r="G33" s="107"/>
      <c r="H33" s="161" t="str">
        <f>IF(AND(D33="Regelbedarf",G33="ja"),Stammdaten!$B$7,IF(AND(D33="Regelbedarf anteilig",G33="ja"),Stammdaten!$B$7,""))</f>
        <v/>
      </c>
      <c r="I33" s="108"/>
      <c r="J33" s="168" t="str">
        <f t="shared" si="3"/>
        <v/>
      </c>
      <c r="K33" s="169" t="str">
        <f t="shared" si="4"/>
        <v/>
      </c>
      <c r="L33" s="170" t="str">
        <f t="shared" si="5"/>
        <v/>
      </c>
    </row>
    <row r="34" spans="1:12" x14ac:dyDescent="0.25">
      <c r="A34" s="113" t="s">
        <v>409</v>
      </c>
      <c r="B34" s="114"/>
      <c r="C34" s="115"/>
      <c r="D34" s="116"/>
      <c r="E34" s="106"/>
      <c r="F34" s="156" t="str">
        <f t="shared" si="2"/>
        <v/>
      </c>
      <c r="G34" s="107"/>
      <c r="H34" s="161" t="str">
        <f>IF(AND(D34="Regelbedarf",G34="ja"),Stammdaten!$B$7,IF(AND(D34="Regelbedarf anteilig",G34="ja"),Stammdaten!$B$7,""))</f>
        <v/>
      </c>
      <c r="I34" s="108"/>
      <c r="J34" s="168" t="str">
        <f t="shared" si="3"/>
        <v/>
      </c>
      <c r="K34" s="169" t="str">
        <f t="shared" si="4"/>
        <v/>
      </c>
      <c r="L34" s="170" t="str">
        <f t="shared" si="5"/>
        <v/>
      </c>
    </row>
    <row r="35" spans="1:12" ht="33.75" x14ac:dyDescent="0.25">
      <c r="A35" s="119" t="s">
        <v>441</v>
      </c>
      <c r="B35" s="120" t="s">
        <v>420</v>
      </c>
      <c r="C35" s="115">
        <f>+Mittagessen!C14</f>
        <v>0</v>
      </c>
      <c r="D35" s="121" t="s">
        <v>84</v>
      </c>
      <c r="E35" s="106"/>
      <c r="F35" s="156">
        <f t="shared" si="2"/>
        <v>0</v>
      </c>
      <c r="G35" s="107" t="s">
        <v>88</v>
      </c>
      <c r="H35" s="161">
        <f>IF(AND(D35="Regelbedarf",G35="ja"),Stammdaten!$B$7,IF(AND(D35="Regelbedarf anteilig",G35="ja"),Stammdaten!$B$7,""))</f>
        <v>0</v>
      </c>
      <c r="I35" s="108"/>
      <c r="J35" s="168" t="e">
        <f t="shared" si="3"/>
        <v>#DIV/0!</v>
      </c>
      <c r="K35" s="169" t="str">
        <f t="shared" si="4"/>
        <v/>
      </c>
      <c r="L35" s="170" t="str">
        <f t="shared" si="5"/>
        <v/>
      </c>
    </row>
    <row r="36" spans="1:12" ht="33.75" x14ac:dyDescent="0.25">
      <c r="A36" s="119" t="s">
        <v>441</v>
      </c>
      <c r="B36" s="120" t="s">
        <v>421</v>
      </c>
      <c r="C36" s="115">
        <f>+Mittagessen!C15</f>
        <v>0</v>
      </c>
      <c r="D36" s="121" t="s">
        <v>84</v>
      </c>
      <c r="E36" s="106"/>
      <c r="F36" s="156">
        <f t="shared" si="2"/>
        <v>0</v>
      </c>
      <c r="G36" s="107" t="s">
        <v>88</v>
      </c>
      <c r="H36" s="161">
        <f>IF(AND(D36="Regelbedarf",G36="ja"),Stammdaten!$B$7,IF(AND(D36="Regelbedarf anteilig",G36="ja"),Stammdaten!$B$7,""))</f>
        <v>0</v>
      </c>
      <c r="I36" s="108"/>
      <c r="J36" s="168" t="e">
        <f t="shared" si="3"/>
        <v>#DIV/0!</v>
      </c>
      <c r="K36" s="169" t="str">
        <f t="shared" si="4"/>
        <v/>
      </c>
      <c r="L36" s="170" t="str">
        <f t="shared" si="5"/>
        <v/>
      </c>
    </row>
    <row r="37" spans="1:12" ht="33.75" customHeight="1" x14ac:dyDescent="0.25">
      <c r="A37" s="119" t="s">
        <v>441</v>
      </c>
      <c r="B37" s="120" t="s">
        <v>422</v>
      </c>
      <c r="C37" s="115">
        <f>+Mittagessen!C16</f>
        <v>0</v>
      </c>
      <c r="D37" s="121" t="s">
        <v>83</v>
      </c>
      <c r="E37" s="106"/>
      <c r="F37" s="156" t="str">
        <f t="shared" si="2"/>
        <v/>
      </c>
      <c r="G37" s="107"/>
      <c r="H37" s="161" t="str">
        <f>IF(AND(D37="Regelbedarf",G37="ja"),Stammdaten!$B$7,IF(AND(D37="Regelbedarf anteilig",G37="ja"),Stammdaten!$B$7,""))</f>
        <v/>
      </c>
      <c r="I37" s="108"/>
      <c r="J37" s="168" t="str">
        <f t="shared" si="3"/>
        <v/>
      </c>
      <c r="K37" s="169" t="str">
        <f t="shared" si="4"/>
        <v/>
      </c>
      <c r="L37" s="170" t="str">
        <f t="shared" si="5"/>
        <v/>
      </c>
    </row>
    <row r="38" spans="1:12" ht="15" customHeight="1" x14ac:dyDescent="0.25">
      <c r="A38" s="118"/>
      <c r="B38" s="117"/>
      <c r="C38" s="104"/>
      <c r="D38" s="105"/>
      <c r="E38" s="106"/>
      <c r="F38" s="156" t="str">
        <f t="shared" si="2"/>
        <v/>
      </c>
      <c r="G38" s="107"/>
      <c r="H38" s="161" t="str">
        <f>IF(AND(D38="Regelbedarf",G38="ja"),Stammdaten!$B$7,IF(AND(D38="Regelbedarf anteilig",G38="ja"),Stammdaten!$B$7,""))</f>
        <v/>
      </c>
      <c r="I38" s="108"/>
      <c r="J38" s="168" t="str">
        <f t="shared" si="3"/>
        <v/>
      </c>
      <c r="K38" s="169" t="str">
        <f t="shared" si="4"/>
        <v/>
      </c>
      <c r="L38" s="170" t="str">
        <f t="shared" si="5"/>
        <v/>
      </c>
    </row>
    <row r="39" spans="1:12" ht="33.75" x14ac:dyDescent="0.25">
      <c r="A39" s="119" t="s">
        <v>441</v>
      </c>
      <c r="B39" s="122" t="s">
        <v>411</v>
      </c>
      <c r="C39" s="115">
        <f>+Mittagessen!C22</f>
        <v>0</v>
      </c>
      <c r="D39" s="121" t="s">
        <v>84</v>
      </c>
      <c r="E39" s="106"/>
      <c r="F39" s="156">
        <f t="shared" si="2"/>
        <v>0</v>
      </c>
      <c r="G39" s="107"/>
      <c r="H39" s="161" t="str">
        <f>IF(AND(D39="Regelbedarf",G39="ja"),Stammdaten!$B$7,IF(AND(D39="Regelbedarf anteilig",G39="ja"),Stammdaten!$B$7,""))</f>
        <v/>
      </c>
      <c r="I39" s="108"/>
      <c r="J39" s="168" t="str">
        <f t="shared" si="3"/>
        <v/>
      </c>
      <c r="K39" s="169" t="str">
        <f t="shared" si="4"/>
        <v/>
      </c>
      <c r="L39" s="170" t="str">
        <f t="shared" si="5"/>
        <v/>
      </c>
    </row>
    <row r="40" spans="1:12" x14ac:dyDescent="0.25">
      <c r="A40" s="102"/>
      <c r="B40" s="103"/>
      <c r="C40" s="104"/>
      <c r="D40" s="105"/>
      <c r="E40" s="106"/>
      <c r="F40" s="156" t="str">
        <f t="shared" si="2"/>
        <v/>
      </c>
      <c r="G40" s="107"/>
      <c r="H40" s="161" t="str">
        <f>IF(AND(D40="Regelbedarf",G40="ja"),Stammdaten!$B$7,IF(AND(D40="Regelbedarf anteilig",G40="ja"),Stammdaten!$B$7,""))</f>
        <v/>
      </c>
      <c r="I40" s="108"/>
      <c r="J40" s="168" t="str">
        <f t="shared" si="3"/>
        <v/>
      </c>
      <c r="K40" s="169" t="str">
        <f t="shared" si="4"/>
        <v/>
      </c>
      <c r="L40" s="170" t="str">
        <f t="shared" si="5"/>
        <v/>
      </c>
    </row>
    <row r="41" spans="1:12" x14ac:dyDescent="0.25">
      <c r="A41" s="102"/>
      <c r="B41" s="103"/>
      <c r="C41" s="104"/>
      <c r="D41" s="105"/>
      <c r="E41" s="106"/>
      <c r="F41" s="156" t="str">
        <f t="shared" si="2"/>
        <v/>
      </c>
      <c r="G41" s="107"/>
      <c r="H41" s="161" t="str">
        <f>IF(AND(D41="Regelbedarf",G41="ja"),Stammdaten!$B$7,IF(AND(D41="Regelbedarf anteilig",G41="ja"),Stammdaten!$B$7,""))</f>
        <v/>
      </c>
      <c r="I41" s="108"/>
      <c r="J41" s="168" t="str">
        <f t="shared" si="3"/>
        <v/>
      </c>
      <c r="K41" s="169" t="str">
        <f t="shared" si="4"/>
        <v/>
      </c>
      <c r="L41" s="170" t="str">
        <f t="shared" si="5"/>
        <v/>
      </c>
    </row>
    <row r="42" spans="1:12" x14ac:dyDescent="0.25">
      <c r="A42" s="102"/>
      <c r="B42" s="103"/>
      <c r="C42" s="104"/>
      <c r="D42" s="105"/>
      <c r="E42" s="106"/>
      <c r="F42" s="156" t="str">
        <f t="shared" si="2"/>
        <v/>
      </c>
      <c r="G42" s="107"/>
      <c r="H42" s="161" t="str">
        <f>IF(AND(D42="Regelbedarf",G42="ja"),Stammdaten!$B$7,IF(AND(D42="Regelbedarf anteilig",G42="ja"),Stammdaten!$B$7,""))</f>
        <v/>
      </c>
      <c r="I42" s="108"/>
      <c r="J42" s="168" t="str">
        <f t="shared" si="3"/>
        <v/>
      </c>
      <c r="K42" s="169" t="str">
        <f t="shared" si="4"/>
        <v/>
      </c>
      <c r="L42" s="170" t="str">
        <f t="shared" si="5"/>
        <v/>
      </c>
    </row>
    <row r="43" spans="1:12" x14ac:dyDescent="0.25">
      <c r="A43" s="123" t="s">
        <v>113</v>
      </c>
      <c r="B43" s="124"/>
      <c r="C43" s="111" t="str">
        <f>+$C$18</f>
        <v>Kosten p.a. für alle</v>
      </c>
      <c r="D43" s="111" t="str">
        <f>+$D$18</f>
        <v>Kostenzuordnung</v>
      </c>
      <c r="E43" s="112" t="str">
        <f>+$E$18</f>
        <v>Anteil RB %</v>
      </c>
      <c r="F43" s="157" t="str">
        <f>+$F$18</f>
        <v>Anteil RB €</v>
      </c>
      <c r="G43" s="111" t="str">
        <f>+$G$18</f>
        <v>Aufteil. auf alle?</v>
      </c>
      <c r="H43" s="162" t="str">
        <f>+$H$18</f>
        <v>Verteilung auf alle</v>
      </c>
      <c r="I43" s="112" t="str">
        <f>+$I$18</f>
        <v>indiv. Teiler</v>
      </c>
      <c r="J43" s="171" t="str">
        <f>+$J$18</f>
        <v>Regelbed.fin. für alle:</v>
      </c>
      <c r="K43" s="171" t="str">
        <f>+$K$18</f>
        <v>zusätzlich individuell:</v>
      </c>
      <c r="L43" s="172"/>
    </row>
    <row r="44" spans="1:12" x14ac:dyDescent="0.25">
      <c r="A44" s="102"/>
      <c r="B44" s="103" t="s">
        <v>1</v>
      </c>
      <c r="C44" s="104"/>
      <c r="D44" s="105" t="s">
        <v>83</v>
      </c>
      <c r="E44" s="106"/>
      <c r="F44" s="156" t="str">
        <f t="shared" ref="F44:F63" si="6">+IF(D44="Regelbedarf anteilig",C44*E44,IF(D44="Regelbedarf",C44,""))</f>
        <v/>
      </c>
      <c r="G44" s="107"/>
      <c r="H44" s="161" t="str">
        <f>IF(AND(D44="Regelbedarf",G44="ja"),Stammdaten!$B$7,IF(AND(D44="Regelbedarf anteilig",G44="ja"),Stammdaten!$B$7,""))</f>
        <v/>
      </c>
      <c r="I44" s="108"/>
      <c r="J44" s="168" t="str">
        <f t="shared" ref="J44:J63" si="7">IF(G44="ja",ROUND((F44/H44/12*$J$16),2),"")</f>
        <v/>
      </c>
      <c r="K44" s="169" t="str">
        <f t="shared" ref="K44:K63" si="8">IF(G44="nein",ROUND((F44/I44/12*$K$16),2),"")</f>
        <v/>
      </c>
      <c r="L44" s="170" t="str">
        <f t="shared" ref="L44:L63" si="9">+IF(AND(D44="Regelbedarf anteilig",E44=""),"Bitte geben Sie einen geschätzten prozentualen Anteil Regelbedarf in Spalte E ein.",IF(AND(G44="nein",I44=""),"Bitte geben Sie in Spalte I ein, auf wie viele Personen die Kosten verteilt werden sollen.",IF(AND(D44="Regelbedarf",E44&gt;0),"Bitte geben Sie in Spalte D Regelbedarf anteilig ein, wenn die Kosten nur anteilig dem Regelbedarf zuzuordnen sind, oder löschen SIe die ANgabe in Spalte E.","")))</f>
        <v/>
      </c>
    </row>
    <row r="45" spans="1:12" x14ac:dyDescent="0.25">
      <c r="A45" s="102"/>
      <c r="B45" s="103" t="s">
        <v>2</v>
      </c>
      <c r="C45" s="104"/>
      <c r="D45" s="105" t="s">
        <v>84</v>
      </c>
      <c r="E45" s="106"/>
      <c r="F45" s="156">
        <f t="shared" si="6"/>
        <v>0</v>
      </c>
      <c r="G45" s="107" t="s">
        <v>88</v>
      </c>
      <c r="H45" s="161">
        <f>IF(AND(D45="Regelbedarf",G45="ja"),Stammdaten!$B$7,IF(AND(D45="Regelbedarf anteilig",G45="ja"),Stammdaten!$B$7,""))</f>
        <v>0</v>
      </c>
      <c r="I45" s="108"/>
      <c r="J45" s="168" t="e">
        <f t="shared" si="7"/>
        <v>#DIV/0!</v>
      </c>
      <c r="K45" s="169" t="str">
        <f t="shared" si="8"/>
        <v/>
      </c>
      <c r="L45" s="170" t="str">
        <f t="shared" si="9"/>
        <v/>
      </c>
    </row>
    <row r="46" spans="1:12" ht="22.5" x14ac:dyDescent="0.25">
      <c r="A46" s="102"/>
      <c r="B46" s="103" t="s">
        <v>3</v>
      </c>
      <c r="C46" s="104"/>
      <c r="D46" s="105" t="s">
        <v>83</v>
      </c>
      <c r="E46" s="106"/>
      <c r="F46" s="156" t="str">
        <f t="shared" si="6"/>
        <v/>
      </c>
      <c r="G46" s="107"/>
      <c r="H46" s="161" t="str">
        <f>IF(AND(D46="Regelbedarf",G46="ja"),Stammdaten!$B$7,IF(AND(D46="Regelbedarf anteilig",G46="ja"),Stammdaten!$B$7,""))</f>
        <v/>
      </c>
      <c r="I46" s="108"/>
      <c r="J46" s="168" t="str">
        <f t="shared" si="7"/>
        <v/>
      </c>
      <c r="K46" s="169" t="str">
        <f t="shared" si="8"/>
        <v/>
      </c>
      <c r="L46" s="170" t="str">
        <f t="shared" si="9"/>
        <v/>
      </c>
    </row>
    <row r="47" spans="1:12" ht="25.5" customHeight="1" x14ac:dyDescent="0.25">
      <c r="A47" s="102"/>
      <c r="B47" s="103" t="s">
        <v>460</v>
      </c>
      <c r="C47" s="104"/>
      <c r="D47" s="105" t="s">
        <v>428</v>
      </c>
      <c r="E47" s="106">
        <v>0.2</v>
      </c>
      <c r="F47" s="156">
        <f t="shared" si="6"/>
        <v>0</v>
      </c>
      <c r="G47" s="107"/>
      <c r="H47" s="161" t="str">
        <f>IF(AND(D47="Regelbedarf",G47="ja"),Stammdaten!$B$7,IF(AND(D47="Regelbedarf anteilig",G47="ja"),Stammdaten!$B$7,""))</f>
        <v/>
      </c>
      <c r="I47" s="108"/>
      <c r="J47" s="168" t="str">
        <f t="shared" si="7"/>
        <v/>
      </c>
      <c r="K47" s="169" t="str">
        <f t="shared" si="8"/>
        <v/>
      </c>
      <c r="L47" s="170" t="str">
        <f t="shared" si="9"/>
        <v/>
      </c>
    </row>
    <row r="48" spans="1:12" x14ac:dyDescent="0.25">
      <c r="A48" s="102"/>
      <c r="B48" s="103" t="s">
        <v>4</v>
      </c>
      <c r="C48" s="104"/>
      <c r="D48" s="105" t="s">
        <v>83</v>
      </c>
      <c r="E48" s="106"/>
      <c r="F48" s="156" t="str">
        <f t="shared" si="6"/>
        <v/>
      </c>
      <c r="G48" s="107"/>
      <c r="H48" s="161" t="str">
        <f>IF(AND(D48="Regelbedarf",G48="ja"),Stammdaten!$B$7,IF(AND(D48="Regelbedarf anteilig",G48="ja"),Stammdaten!$B$7,""))</f>
        <v/>
      </c>
      <c r="I48" s="108"/>
      <c r="J48" s="168" t="str">
        <f t="shared" si="7"/>
        <v/>
      </c>
      <c r="K48" s="169" t="str">
        <f t="shared" si="8"/>
        <v/>
      </c>
      <c r="L48" s="170" t="str">
        <f t="shared" si="9"/>
        <v/>
      </c>
    </row>
    <row r="49" spans="1:12" x14ac:dyDescent="0.25">
      <c r="A49" s="102"/>
      <c r="B49" s="103" t="s">
        <v>440</v>
      </c>
      <c r="C49" s="104"/>
      <c r="D49" s="105" t="s">
        <v>84</v>
      </c>
      <c r="E49" s="106"/>
      <c r="F49" s="156">
        <f t="shared" si="6"/>
        <v>0</v>
      </c>
      <c r="G49" s="107"/>
      <c r="H49" s="161" t="str">
        <f>IF(AND(D49="Regelbedarf",G49="ja"),Stammdaten!$B$7,IF(AND(D49="Regelbedarf anteilig",G49="ja"),Stammdaten!$B$7,""))</f>
        <v/>
      </c>
      <c r="I49" s="108"/>
      <c r="J49" s="168" t="str">
        <f t="shared" si="7"/>
        <v/>
      </c>
      <c r="K49" s="169" t="str">
        <f t="shared" si="8"/>
        <v/>
      </c>
      <c r="L49" s="170" t="str">
        <f t="shared" si="9"/>
        <v/>
      </c>
    </row>
    <row r="50" spans="1:12" x14ac:dyDescent="0.25">
      <c r="A50" s="102"/>
      <c r="B50" s="103" t="s">
        <v>5</v>
      </c>
      <c r="C50" s="104"/>
      <c r="D50" s="105" t="s">
        <v>83</v>
      </c>
      <c r="E50" s="106"/>
      <c r="F50" s="156" t="str">
        <f t="shared" si="6"/>
        <v/>
      </c>
      <c r="G50" s="107"/>
      <c r="H50" s="161" t="str">
        <f>IF(AND(D50="Regelbedarf",G50="ja"),Stammdaten!$B$7,IF(AND(D50="Regelbedarf anteilig",G50="ja"),Stammdaten!$B$7,""))</f>
        <v/>
      </c>
      <c r="I50" s="108"/>
      <c r="J50" s="168" t="str">
        <f t="shared" si="7"/>
        <v/>
      </c>
      <c r="K50" s="169" t="str">
        <f t="shared" si="8"/>
        <v/>
      </c>
      <c r="L50" s="170" t="str">
        <f t="shared" si="9"/>
        <v/>
      </c>
    </row>
    <row r="51" spans="1:12" x14ac:dyDescent="0.25">
      <c r="A51" s="102"/>
      <c r="B51" s="103" t="s">
        <v>6</v>
      </c>
      <c r="C51" s="104"/>
      <c r="D51" s="105" t="s">
        <v>83</v>
      </c>
      <c r="E51" s="106"/>
      <c r="F51" s="156" t="str">
        <f t="shared" si="6"/>
        <v/>
      </c>
      <c r="G51" s="107"/>
      <c r="H51" s="161" t="str">
        <f>IF(AND(D51="Regelbedarf",G51="ja"),Stammdaten!$B$7,IF(AND(D51="Regelbedarf anteilig",G51="ja"),Stammdaten!$B$7,""))</f>
        <v/>
      </c>
      <c r="I51" s="108"/>
      <c r="J51" s="168" t="str">
        <f t="shared" si="7"/>
        <v/>
      </c>
      <c r="K51" s="169" t="str">
        <f t="shared" si="8"/>
        <v/>
      </c>
      <c r="L51" s="170" t="str">
        <f t="shared" si="9"/>
        <v/>
      </c>
    </row>
    <row r="52" spans="1:12" x14ac:dyDescent="0.25">
      <c r="A52" s="102"/>
      <c r="B52" s="103" t="s">
        <v>439</v>
      </c>
      <c r="C52" s="104"/>
      <c r="D52" s="105" t="s">
        <v>84</v>
      </c>
      <c r="E52" s="106"/>
      <c r="F52" s="156">
        <f t="shared" si="6"/>
        <v>0</v>
      </c>
      <c r="G52" s="107"/>
      <c r="H52" s="161" t="str">
        <f>IF(AND(D52="Regelbedarf",G52="ja"),Stammdaten!$B$7,IF(AND(D52="Regelbedarf anteilig",G52="ja"),Stammdaten!$B$7,""))</f>
        <v/>
      </c>
      <c r="I52" s="108"/>
      <c r="J52" s="168" t="str">
        <f t="shared" si="7"/>
        <v/>
      </c>
      <c r="K52" s="169" t="str">
        <f t="shared" si="8"/>
        <v/>
      </c>
      <c r="L52" s="170" t="str">
        <f t="shared" si="9"/>
        <v/>
      </c>
    </row>
    <row r="53" spans="1:12" x14ac:dyDescent="0.25">
      <c r="A53" s="102"/>
      <c r="B53" s="103" t="s">
        <v>7</v>
      </c>
      <c r="C53" s="104"/>
      <c r="D53" s="105" t="s">
        <v>84</v>
      </c>
      <c r="E53" s="106"/>
      <c r="F53" s="156">
        <f t="shared" si="6"/>
        <v>0</v>
      </c>
      <c r="G53" s="107" t="s">
        <v>89</v>
      </c>
      <c r="H53" s="161" t="str">
        <f>IF(AND(D53="Regelbedarf",G53="ja"),Stammdaten!$B$7,IF(AND(D53="Regelbedarf anteilig",G53="ja"),Stammdaten!$B$7,""))</f>
        <v/>
      </c>
      <c r="I53" s="108"/>
      <c r="J53" s="168" t="str">
        <f t="shared" si="7"/>
        <v/>
      </c>
      <c r="K53" s="169" t="e">
        <f t="shared" si="8"/>
        <v>#DIV/0!</v>
      </c>
      <c r="L53" s="170" t="str">
        <f t="shared" si="9"/>
        <v>Bitte geben Sie in Spalte I ein, auf wie viele Personen die Kosten verteilt werden sollen.</v>
      </c>
    </row>
    <row r="54" spans="1:12" x14ac:dyDescent="0.25">
      <c r="A54" s="102"/>
      <c r="B54" s="103" t="s">
        <v>8</v>
      </c>
      <c r="C54" s="104"/>
      <c r="D54" s="105" t="s">
        <v>83</v>
      </c>
      <c r="E54" s="106"/>
      <c r="F54" s="156" t="str">
        <f t="shared" si="6"/>
        <v/>
      </c>
      <c r="G54" s="107"/>
      <c r="H54" s="161" t="str">
        <f>IF(AND(D54="Regelbedarf",G54="ja"),Stammdaten!$B$7,IF(AND(D54="Regelbedarf anteilig",G54="ja"),Stammdaten!$B$7,""))</f>
        <v/>
      </c>
      <c r="I54" s="108"/>
      <c r="J54" s="168" t="str">
        <f t="shared" si="7"/>
        <v/>
      </c>
      <c r="K54" s="169" t="str">
        <f t="shared" si="8"/>
        <v/>
      </c>
      <c r="L54" s="170" t="str">
        <f t="shared" si="9"/>
        <v/>
      </c>
    </row>
    <row r="55" spans="1:12" x14ac:dyDescent="0.25">
      <c r="A55" s="102"/>
      <c r="B55" s="103" t="s">
        <v>9</v>
      </c>
      <c r="C55" s="104"/>
      <c r="D55" s="105" t="s">
        <v>83</v>
      </c>
      <c r="E55" s="106"/>
      <c r="F55" s="156" t="str">
        <f t="shared" si="6"/>
        <v/>
      </c>
      <c r="G55" s="107"/>
      <c r="H55" s="161" t="str">
        <f>IF(AND(D55="Regelbedarf",G55="ja"),Stammdaten!$B$7,IF(AND(D55="Regelbedarf anteilig",G55="ja"),Stammdaten!$B$7,""))</f>
        <v/>
      </c>
      <c r="I55" s="108"/>
      <c r="J55" s="168" t="str">
        <f t="shared" si="7"/>
        <v/>
      </c>
      <c r="K55" s="169" t="str">
        <f t="shared" si="8"/>
        <v/>
      </c>
      <c r="L55" s="170" t="str">
        <f t="shared" si="9"/>
        <v/>
      </c>
    </row>
    <row r="56" spans="1:12" ht="33.75" x14ac:dyDescent="0.25">
      <c r="A56" s="102"/>
      <c r="B56" s="103" t="s">
        <v>373</v>
      </c>
      <c r="C56" s="104"/>
      <c r="D56" s="105" t="s">
        <v>84</v>
      </c>
      <c r="E56" s="106"/>
      <c r="F56" s="156">
        <f t="shared" si="6"/>
        <v>0</v>
      </c>
      <c r="G56" s="107" t="s">
        <v>88</v>
      </c>
      <c r="H56" s="161">
        <f>IF(AND(D56="Regelbedarf",G56="ja"),Stammdaten!$B$7,IF(AND(D56="Regelbedarf anteilig",G56="ja"),Stammdaten!$B$7,""))</f>
        <v>0</v>
      </c>
      <c r="I56" s="108"/>
      <c r="J56" s="168" t="e">
        <f t="shared" si="7"/>
        <v>#DIV/0!</v>
      </c>
      <c r="K56" s="169" t="str">
        <f t="shared" si="8"/>
        <v/>
      </c>
      <c r="L56" s="170" t="str">
        <f t="shared" si="9"/>
        <v/>
      </c>
    </row>
    <row r="57" spans="1:12" x14ac:dyDescent="0.25">
      <c r="A57" s="102"/>
      <c r="B57" s="103" t="s">
        <v>10</v>
      </c>
      <c r="C57" s="104"/>
      <c r="D57" s="105" t="s">
        <v>84</v>
      </c>
      <c r="E57" s="106"/>
      <c r="F57" s="156">
        <f t="shared" si="6"/>
        <v>0</v>
      </c>
      <c r="G57" s="107" t="s">
        <v>89</v>
      </c>
      <c r="H57" s="161" t="str">
        <f>IF(AND(D57="Regelbedarf",G57="ja"),Stammdaten!$B$7,IF(AND(D57="Regelbedarf anteilig",G57="ja"),Stammdaten!$B$7,""))</f>
        <v/>
      </c>
      <c r="I57" s="108"/>
      <c r="J57" s="168" t="str">
        <f t="shared" si="7"/>
        <v/>
      </c>
      <c r="K57" s="169" t="e">
        <f t="shared" si="8"/>
        <v>#DIV/0!</v>
      </c>
      <c r="L57" s="170" t="str">
        <f t="shared" si="9"/>
        <v>Bitte geben Sie in Spalte I ein, auf wie viele Personen die Kosten verteilt werden sollen.</v>
      </c>
    </row>
    <row r="58" spans="1:12" x14ac:dyDescent="0.25">
      <c r="A58" s="102"/>
      <c r="B58" s="103" t="s">
        <v>11</v>
      </c>
      <c r="C58" s="104"/>
      <c r="D58" s="105" t="s">
        <v>429</v>
      </c>
      <c r="E58" s="106"/>
      <c r="F58" s="156" t="str">
        <f t="shared" si="6"/>
        <v/>
      </c>
      <c r="G58" s="107"/>
      <c r="H58" s="161" t="str">
        <f>IF(AND(D58="Regelbedarf",G58="ja"),Stammdaten!$B$7,IF(AND(D58="Regelbedarf anteilig",G58="ja"),Stammdaten!$B$7,""))</f>
        <v/>
      </c>
      <c r="I58" s="108"/>
      <c r="J58" s="168" t="str">
        <f t="shared" si="7"/>
        <v/>
      </c>
      <c r="K58" s="169" t="str">
        <f t="shared" si="8"/>
        <v/>
      </c>
      <c r="L58" s="170" t="str">
        <f t="shared" si="9"/>
        <v/>
      </c>
    </row>
    <row r="59" spans="1:12" ht="22.5" x14ac:dyDescent="0.25">
      <c r="A59" s="102"/>
      <c r="B59" s="125" t="s">
        <v>374</v>
      </c>
      <c r="C59" s="104"/>
      <c r="D59" s="105" t="s">
        <v>86</v>
      </c>
      <c r="E59" s="106"/>
      <c r="F59" s="156" t="str">
        <f t="shared" si="6"/>
        <v/>
      </c>
      <c r="G59" s="107"/>
      <c r="H59" s="161" t="str">
        <f>IF(AND(D59="Regelbedarf",G59="ja"),Stammdaten!$B$7,IF(AND(D59="Regelbedarf anteilig",G59="ja"),Stammdaten!$B$7,""))</f>
        <v/>
      </c>
      <c r="I59" s="108"/>
      <c r="J59" s="168" t="str">
        <f t="shared" si="7"/>
        <v/>
      </c>
      <c r="K59" s="169" t="str">
        <f t="shared" si="8"/>
        <v/>
      </c>
      <c r="L59" s="170" t="str">
        <f t="shared" si="9"/>
        <v/>
      </c>
    </row>
    <row r="60" spans="1:12" ht="33.75" x14ac:dyDescent="0.25">
      <c r="A60" s="102"/>
      <c r="B60" s="125" t="s">
        <v>376</v>
      </c>
      <c r="C60" s="104"/>
      <c r="D60" s="105" t="s">
        <v>83</v>
      </c>
      <c r="E60" s="106"/>
      <c r="F60" s="156" t="str">
        <f t="shared" si="6"/>
        <v/>
      </c>
      <c r="G60" s="107"/>
      <c r="H60" s="161" t="str">
        <f>IF(AND(D60="Regelbedarf",G60="ja"),Stammdaten!$B$7,IF(AND(D60="Regelbedarf anteilig",G60="ja"),Stammdaten!$B$7,""))</f>
        <v/>
      </c>
      <c r="I60" s="108"/>
      <c r="J60" s="168" t="str">
        <f t="shared" si="7"/>
        <v/>
      </c>
      <c r="K60" s="169" t="str">
        <f t="shared" si="8"/>
        <v/>
      </c>
      <c r="L60" s="170" t="str">
        <f t="shared" si="9"/>
        <v/>
      </c>
    </row>
    <row r="61" spans="1:12" x14ac:dyDescent="0.25">
      <c r="A61" s="102"/>
      <c r="B61" s="103"/>
      <c r="C61" s="104"/>
      <c r="D61" s="105"/>
      <c r="E61" s="106"/>
      <c r="F61" s="156" t="str">
        <f t="shared" si="6"/>
        <v/>
      </c>
      <c r="G61" s="107"/>
      <c r="H61" s="161" t="str">
        <f>IF(AND(D61="Regelbedarf",G61="ja"),Stammdaten!$B$7,IF(AND(D61="Regelbedarf anteilig",G61="ja"),Stammdaten!$B$7,""))</f>
        <v/>
      </c>
      <c r="I61" s="108"/>
      <c r="J61" s="168" t="str">
        <f t="shared" si="7"/>
        <v/>
      </c>
      <c r="K61" s="169" t="str">
        <f t="shared" si="8"/>
        <v/>
      </c>
      <c r="L61" s="170" t="str">
        <f t="shared" si="9"/>
        <v/>
      </c>
    </row>
    <row r="62" spans="1:12" x14ac:dyDescent="0.25">
      <c r="A62" s="102"/>
      <c r="B62" s="103"/>
      <c r="C62" s="104"/>
      <c r="D62" s="105"/>
      <c r="E62" s="106"/>
      <c r="F62" s="156" t="str">
        <f t="shared" si="6"/>
        <v/>
      </c>
      <c r="G62" s="107"/>
      <c r="H62" s="161" t="str">
        <f>IF(AND(D62="Regelbedarf",G62="ja"),Stammdaten!$B$7,IF(AND(D62="Regelbedarf anteilig",G62="ja"),Stammdaten!$B$7,""))</f>
        <v/>
      </c>
      <c r="I62" s="108"/>
      <c r="J62" s="168" t="str">
        <f t="shared" si="7"/>
        <v/>
      </c>
      <c r="K62" s="169" t="str">
        <f t="shared" si="8"/>
        <v/>
      </c>
      <c r="L62" s="170" t="str">
        <f t="shared" si="9"/>
        <v/>
      </c>
    </row>
    <row r="63" spans="1:12" x14ac:dyDescent="0.25">
      <c r="A63" s="102"/>
      <c r="B63" s="103"/>
      <c r="C63" s="104"/>
      <c r="D63" s="105"/>
      <c r="E63" s="106"/>
      <c r="F63" s="156" t="str">
        <f t="shared" si="6"/>
        <v/>
      </c>
      <c r="G63" s="107"/>
      <c r="H63" s="161" t="str">
        <f>IF(AND(D63="Regelbedarf",G63="ja"),Stammdaten!$B$7,IF(AND(D63="Regelbedarf anteilig",G63="ja"),Stammdaten!$B$7,""))</f>
        <v/>
      </c>
      <c r="I63" s="108"/>
      <c r="J63" s="168" t="str">
        <f t="shared" si="7"/>
        <v/>
      </c>
      <c r="K63" s="169" t="str">
        <f t="shared" si="8"/>
        <v/>
      </c>
      <c r="L63" s="170" t="str">
        <f t="shared" si="9"/>
        <v/>
      </c>
    </row>
    <row r="64" spans="1:12" x14ac:dyDescent="0.25">
      <c r="A64" s="123" t="s">
        <v>114</v>
      </c>
      <c r="B64" s="124"/>
      <c r="C64" s="111" t="str">
        <f>+$C$18</f>
        <v>Kosten p.a. für alle</v>
      </c>
      <c r="D64" s="111" t="str">
        <f>+$D$18</f>
        <v>Kostenzuordnung</v>
      </c>
      <c r="E64" s="112" t="str">
        <f>+$E$18</f>
        <v>Anteil RB %</v>
      </c>
      <c r="F64" s="157" t="str">
        <f>+$F$18</f>
        <v>Anteil RB €</v>
      </c>
      <c r="G64" s="111" t="str">
        <f>+$G$18</f>
        <v>Aufteil. auf alle?</v>
      </c>
      <c r="H64" s="162" t="str">
        <f>+$H$18</f>
        <v>Verteilung auf alle</v>
      </c>
      <c r="I64" s="112" t="str">
        <f>+$I$18</f>
        <v>indiv. Teiler</v>
      </c>
      <c r="J64" s="171" t="str">
        <f>+$J$18</f>
        <v>Regelbed.fin. für alle:</v>
      </c>
      <c r="K64" s="171" t="str">
        <f>+$K$18</f>
        <v>zusätzlich individuell:</v>
      </c>
      <c r="L64" s="172"/>
    </row>
    <row r="65" spans="1:12" x14ac:dyDescent="0.25">
      <c r="A65" s="102"/>
      <c r="B65" s="103" t="s">
        <v>12</v>
      </c>
      <c r="C65" s="104"/>
      <c r="D65" s="105" t="s">
        <v>429</v>
      </c>
      <c r="E65" s="106"/>
      <c r="F65" s="156" t="str">
        <f t="shared" ref="F65:F71" si="10">+IF(D65="Regelbedarf anteilig",C65*E65,IF(D65="Regelbedarf",C65,""))</f>
        <v/>
      </c>
      <c r="G65" s="107"/>
      <c r="H65" s="161" t="str">
        <f>IF(AND(D65="Regelbedarf",G65="ja"),Stammdaten!$B$7,IF(AND(D65="Regelbedarf anteilig",G65="ja"),Stammdaten!$B$7,""))</f>
        <v/>
      </c>
      <c r="I65" s="108"/>
      <c r="J65" s="168" t="str">
        <f t="shared" ref="J65:J71" si="11">IF(G65="ja",ROUND((F65/H65/12*$J$16),2),"")</f>
        <v/>
      </c>
      <c r="K65" s="169" t="str">
        <f t="shared" ref="K65:K71" si="12">IF(G65="nein",ROUND((F65/I65/12*$K$16),2),"")</f>
        <v/>
      </c>
      <c r="L65" s="170" t="str">
        <f t="shared" ref="L65:L71" si="13">+IF(AND(D65="Regelbedarf anteilig",E65=""),"Bitte geben Sie einen geschätzten prozentualen Anteil Regelbedarf in Spalte E ein.",IF(AND(G65="nein",I65=""),"Bitte geben Sie in Spalte I ein, auf wie viele Personen die Kosten verteilt werden sollen.",IF(AND(D65="Regelbedarf",E65&gt;0),"Bitte geben Sie in Spalte D Regelbedarf anteilig ein, wenn die Kosten nur anteilig dem Regelbedarf zuzuordnen sind, oder löschen SIe die ANgabe in Spalte E.","")))</f>
        <v/>
      </c>
    </row>
    <row r="66" spans="1:12" x14ac:dyDescent="0.25">
      <c r="A66" s="102"/>
      <c r="B66" s="103" t="s">
        <v>13</v>
      </c>
      <c r="C66" s="104"/>
      <c r="D66" s="105" t="s">
        <v>429</v>
      </c>
      <c r="E66" s="106"/>
      <c r="F66" s="156" t="str">
        <f t="shared" si="10"/>
        <v/>
      </c>
      <c r="G66" s="107"/>
      <c r="H66" s="161" t="str">
        <f>IF(AND(D66="Regelbedarf",G66="ja"),Stammdaten!$B$7,IF(AND(D66="Regelbedarf anteilig",G66="ja"),Stammdaten!$B$7,""))</f>
        <v/>
      </c>
      <c r="I66" s="108"/>
      <c r="J66" s="168" t="str">
        <f t="shared" si="11"/>
        <v/>
      </c>
      <c r="K66" s="169" t="str">
        <f t="shared" si="12"/>
        <v/>
      </c>
      <c r="L66" s="170" t="str">
        <f t="shared" si="13"/>
        <v/>
      </c>
    </row>
    <row r="67" spans="1:12" x14ac:dyDescent="0.25">
      <c r="A67" s="102"/>
      <c r="B67" s="103" t="s">
        <v>14</v>
      </c>
      <c r="C67" s="104"/>
      <c r="D67" s="105" t="s">
        <v>429</v>
      </c>
      <c r="E67" s="106"/>
      <c r="F67" s="156" t="str">
        <f t="shared" si="10"/>
        <v/>
      </c>
      <c r="G67" s="107"/>
      <c r="H67" s="161" t="str">
        <f>IF(AND(D67="Regelbedarf",G67="ja"),Stammdaten!$B$7,IF(AND(D67="Regelbedarf anteilig",G67="ja"),Stammdaten!$B$7,""))</f>
        <v/>
      </c>
      <c r="I67" s="108"/>
      <c r="J67" s="168" t="str">
        <f t="shared" si="11"/>
        <v/>
      </c>
      <c r="K67" s="169" t="str">
        <f t="shared" si="12"/>
        <v/>
      </c>
      <c r="L67" s="170" t="str">
        <f t="shared" si="13"/>
        <v/>
      </c>
    </row>
    <row r="68" spans="1:12" x14ac:dyDescent="0.25">
      <c r="A68" s="102"/>
      <c r="B68" s="103" t="s">
        <v>15</v>
      </c>
      <c r="C68" s="104"/>
      <c r="D68" s="105" t="s">
        <v>83</v>
      </c>
      <c r="E68" s="106"/>
      <c r="F68" s="156" t="str">
        <f t="shared" si="10"/>
        <v/>
      </c>
      <c r="G68" s="107"/>
      <c r="H68" s="161" t="str">
        <f>IF(AND(D68="Regelbedarf",G68="ja"),Stammdaten!$B$7,IF(AND(D68="Regelbedarf anteilig",G68="ja"),Stammdaten!$B$7,""))</f>
        <v/>
      </c>
      <c r="I68" s="108"/>
      <c r="J68" s="168" t="str">
        <f t="shared" si="11"/>
        <v/>
      </c>
      <c r="K68" s="169" t="str">
        <f t="shared" si="12"/>
        <v/>
      </c>
      <c r="L68" s="170" t="str">
        <f t="shared" si="13"/>
        <v/>
      </c>
    </row>
    <row r="69" spans="1:12" x14ac:dyDescent="0.25">
      <c r="A69" s="102"/>
      <c r="B69" s="103"/>
      <c r="C69" s="104"/>
      <c r="D69" s="105"/>
      <c r="E69" s="106"/>
      <c r="F69" s="156" t="str">
        <f t="shared" si="10"/>
        <v/>
      </c>
      <c r="G69" s="107"/>
      <c r="H69" s="161" t="str">
        <f>IF(AND(D69="Regelbedarf",G69="ja"),Stammdaten!$B$7,IF(AND(D69="Regelbedarf anteilig",G69="ja"),Stammdaten!$B$7,""))</f>
        <v/>
      </c>
      <c r="I69" s="108"/>
      <c r="J69" s="168" t="str">
        <f t="shared" si="11"/>
        <v/>
      </c>
      <c r="K69" s="169" t="str">
        <f t="shared" si="12"/>
        <v/>
      </c>
      <c r="L69" s="170" t="str">
        <f t="shared" si="13"/>
        <v/>
      </c>
    </row>
    <row r="70" spans="1:12" x14ac:dyDescent="0.25">
      <c r="A70" s="102"/>
      <c r="B70" s="103"/>
      <c r="C70" s="104"/>
      <c r="D70" s="105"/>
      <c r="E70" s="106"/>
      <c r="F70" s="156" t="str">
        <f t="shared" si="10"/>
        <v/>
      </c>
      <c r="G70" s="107"/>
      <c r="H70" s="161" t="str">
        <f>IF(AND(D70="Regelbedarf",G70="ja"),Stammdaten!$B$7,IF(AND(D70="Regelbedarf anteilig",G70="ja"),Stammdaten!$B$7,""))</f>
        <v/>
      </c>
      <c r="I70" s="108"/>
      <c r="J70" s="168" t="str">
        <f t="shared" si="11"/>
        <v/>
      </c>
      <c r="K70" s="169" t="str">
        <f t="shared" si="12"/>
        <v/>
      </c>
      <c r="L70" s="170" t="str">
        <f t="shared" si="13"/>
        <v/>
      </c>
    </row>
    <row r="71" spans="1:12" x14ac:dyDescent="0.25">
      <c r="A71" s="102"/>
      <c r="B71" s="103"/>
      <c r="C71" s="104"/>
      <c r="D71" s="105"/>
      <c r="E71" s="106"/>
      <c r="F71" s="156" t="str">
        <f t="shared" si="10"/>
        <v/>
      </c>
      <c r="G71" s="107"/>
      <c r="H71" s="161" t="str">
        <f>IF(AND(D71="Regelbedarf",G71="ja"),Stammdaten!$B$7,IF(AND(D71="Regelbedarf anteilig",G71="ja"),Stammdaten!$B$7,""))</f>
        <v/>
      </c>
      <c r="I71" s="108"/>
      <c r="J71" s="168" t="str">
        <f t="shared" si="11"/>
        <v/>
      </c>
      <c r="K71" s="169" t="str">
        <f t="shared" si="12"/>
        <v/>
      </c>
      <c r="L71" s="170" t="str">
        <f t="shared" si="13"/>
        <v/>
      </c>
    </row>
    <row r="72" spans="1:12" x14ac:dyDescent="0.25">
      <c r="A72" s="123" t="s">
        <v>115</v>
      </c>
      <c r="B72" s="124"/>
      <c r="C72" s="111" t="str">
        <f>+$C$18</f>
        <v>Kosten p.a. für alle</v>
      </c>
      <c r="D72" s="111" t="str">
        <f>+$D$18</f>
        <v>Kostenzuordnung</v>
      </c>
      <c r="E72" s="112" t="str">
        <f>+$E$18</f>
        <v>Anteil RB %</v>
      </c>
      <c r="F72" s="157" t="str">
        <f>+$F$18</f>
        <v>Anteil RB €</v>
      </c>
      <c r="G72" s="111" t="str">
        <f>+$G$18</f>
        <v>Aufteil. auf alle?</v>
      </c>
      <c r="H72" s="162" t="str">
        <f>+$H$18</f>
        <v>Verteilung auf alle</v>
      </c>
      <c r="I72" s="112" t="str">
        <f>+$I$18</f>
        <v>indiv. Teiler</v>
      </c>
      <c r="J72" s="171" t="str">
        <f>+$J$18</f>
        <v>Regelbed.fin. für alle:</v>
      </c>
      <c r="K72" s="171" t="str">
        <f>+$K$18</f>
        <v>zusätzlich individuell:</v>
      </c>
      <c r="L72" s="172"/>
    </row>
    <row r="73" spans="1:12" ht="33.75" x14ac:dyDescent="0.25">
      <c r="A73" s="102"/>
      <c r="B73" s="103" t="s">
        <v>461</v>
      </c>
      <c r="C73" s="104"/>
      <c r="D73" s="105" t="s">
        <v>428</v>
      </c>
      <c r="E73" s="106">
        <v>0.2</v>
      </c>
      <c r="F73" s="156">
        <f t="shared" ref="F73:F87" si="14">+IF(D73="Regelbedarf anteilig",C73*E73,IF(D73="Regelbedarf",C73,""))</f>
        <v>0</v>
      </c>
      <c r="G73" s="107" t="s">
        <v>88</v>
      </c>
      <c r="H73" s="161">
        <f>IF(AND(D73="Regelbedarf",G73="ja"),Stammdaten!$B$7,IF(AND(D73="Regelbedarf anteilig",G73="ja"),Stammdaten!$B$7,""))</f>
        <v>0</v>
      </c>
      <c r="I73" s="108"/>
      <c r="J73" s="168" t="e">
        <f t="shared" ref="J73:J87" si="15">IF(G73="ja",ROUND((F73/H73/12*$J$16),2),"")</f>
        <v>#DIV/0!</v>
      </c>
      <c r="K73" s="169" t="str">
        <f t="shared" ref="K73:K87" si="16">IF(G73="nein",ROUND((F73/I73/12*$K$16),2),"")</f>
        <v/>
      </c>
      <c r="L73" s="170" t="str">
        <f t="shared" ref="L73:L87" si="17">+IF(AND(D73="Regelbedarf anteilig",E73=""),"Bitte geben Sie einen geschätzten prozentualen Anteil Regelbedarf in Spalte E ein.",IF(AND(G73="nein",I73=""),"Bitte geben Sie in Spalte I ein, auf wie viele Personen die Kosten verteilt werden sollen.",IF(AND(D73="Regelbedarf",E73&gt;0),"Bitte geben Sie in Spalte D Regelbedarf anteilig ein, wenn die Kosten nur anteilig dem Regelbedarf zuzuordnen sind, oder löschen SIe die ANgabe in Spalte E.","")))</f>
        <v/>
      </c>
    </row>
    <row r="74" spans="1:12" x14ac:dyDescent="0.25">
      <c r="A74" s="102"/>
      <c r="B74" s="103" t="s">
        <v>16</v>
      </c>
      <c r="C74" s="104"/>
      <c r="D74" s="105" t="s">
        <v>84</v>
      </c>
      <c r="E74" s="106"/>
      <c r="F74" s="156">
        <f t="shared" si="14"/>
        <v>0</v>
      </c>
      <c r="G74" s="107" t="s">
        <v>88</v>
      </c>
      <c r="H74" s="161">
        <f>IF(AND(D74="Regelbedarf",G74="ja"),Stammdaten!$B$7,IF(AND(D74="Regelbedarf anteilig",G74="ja"),Stammdaten!$B$7,""))</f>
        <v>0</v>
      </c>
      <c r="I74" s="108"/>
      <c r="J74" s="168" t="e">
        <f t="shared" si="15"/>
        <v>#DIV/0!</v>
      </c>
      <c r="K74" s="169" t="str">
        <f t="shared" si="16"/>
        <v/>
      </c>
      <c r="L74" s="170" t="str">
        <f t="shared" si="17"/>
        <v/>
      </c>
    </row>
    <row r="75" spans="1:12" ht="23.25" customHeight="1" x14ac:dyDescent="0.25">
      <c r="A75" s="102"/>
      <c r="B75" s="103" t="s">
        <v>462</v>
      </c>
      <c r="C75" s="104"/>
      <c r="D75" s="105" t="s">
        <v>428</v>
      </c>
      <c r="E75" s="106"/>
      <c r="F75" s="156">
        <f t="shared" si="14"/>
        <v>0</v>
      </c>
      <c r="G75" s="107" t="s">
        <v>88</v>
      </c>
      <c r="H75" s="161">
        <f>IF(AND(D75="Regelbedarf",G75="ja"),Stammdaten!$B$7,IF(AND(D75="Regelbedarf anteilig",G75="ja"),Stammdaten!$B$7,""))</f>
        <v>0</v>
      </c>
      <c r="I75" s="108"/>
      <c r="J75" s="168" t="e">
        <f t="shared" si="15"/>
        <v>#DIV/0!</v>
      </c>
      <c r="K75" s="169" t="str">
        <f t="shared" si="16"/>
        <v/>
      </c>
      <c r="L75" s="170" t="str">
        <f t="shared" si="17"/>
        <v>Bitte geben Sie einen geschätzten prozentualen Anteil Regelbedarf in Spalte E ein.</v>
      </c>
    </row>
    <row r="76" spans="1:12" x14ac:dyDescent="0.25">
      <c r="A76" s="102"/>
      <c r="B76" s="103" t="s">
        <v>17</v>
      </c>
      <c r="C76" s="104"/>
      <c r="D76" s="105" t="s">
        <v>83</v>
      </c>
      <c r="E76" s="106"/>
      <c r="F76" s="156" t="str">
        <f t="shared" si="14"/>
        <v/>
      </c>
      <c r="G76" s="107"/>
      <c r="H76" s="161" t="str">
        <f>IF(AND(D76="Regelbedarf",G76="ja"),Stammdaten!$B$7,IF(AND(D76="Regelbedarf anteilig",G76="ja"),Stammdaten!$B$7,""))</f>
        <v/>
      </c>
      <c r="I76" s="108"/>
      <c r="J76" s="168" t="str">
        <f t="shared" si="15"/>
        <v/>
      </c>
      <c r="K76" s="169" t="str">
        <f t="shared" si="16"/>
        <v/>
      </c>
      <c r="L76" s="170" t="str">
        <f t="shared" si="17"/>
        <v/>
      </c>
    </row>
    <row r="77" spans="1:12" x14ac:dyDescent="0.25">
      <c r="A77" s="102"/>
      <c r="B77" s="103" t="s">
        <v>18</v>
      </c>
      <c r="C77" s="104"/>
      <c r="D77" s="105" t="s">
        <v>429</v>
      </c>
      <c r="E77" s="106"/>
      <c r="F77" s="156" t="str">
        <f t="shared" si="14"/>
        <v/>
      </c>
      <c r="G77" s="107"/>
      <c r="H77" s="161" t="str">
        <f>IF(AND(D77="Regelbedarf",G77="ja"),Stammdaten!$B$7,IF(AND(D77="Regelbedarf anteilig",G77="ja"),Stammdaten!$B$7,""))</f>
        <v/>
      </c>
      <c r="I77" s="108"/>
      <c r="J77" s="168" t="str">
        <f t="shared" si="15"/>
        <v/>
      </c>
      <c r="K77" s="169" t="str">
        <f t="shared" si="16"/>
        <v/>
      </c>
      <c r="L77" s="170" t="str">
        <f t="shared" si="17"/>
        <v/>
      </c>
    </row>
    <row r="78" spans="1:12" x14ac:dyDescent="0.25">
      <c r="A78" s="102"/>
      <c r="B78" s="103" t="s">
        <v>19</v>
      </c>
      <c r="C78" s="104"/>
      <c r="D78" s="105" t="s">
        <v>86</v>
      </c>
      <c r="E78" s="106"/>
      <c r="F78" s="156" t="str">
        <f t="shared" si="14"/>
        <v/>
      </c>
      <c r="G78" s="107"/>
      <c r="H78" s="161" t="str">
        <f>IF(AND(D78="Regelbedarf",G78="ja"),Stammdaten!$B$7,IF(AND(D78="Regelbedarf anteilig",G78="ja"),Stammdaten!$B$7,""))</f>
        <v/>
      </c>
      <c r="I78" s="108"/>
      <c r="J78" s="168" t="str">
        <f t="shared" si="15"/>
        <v/>
      </c>
      <c r="K78" s="169" t="str">
        <f t="shared" si="16"/>
        <v/>
      </c>
      <c r="L78" s="170" t="str">
        <f t="shared" si="17"/>
        <v/>
      </c>
    </row>
    <row r="79" spans="1:12" x14ac:dyDescent="0.25">
      <c r="A79" s="102"/>
      <c r="B79" s="103" t="s">
        <v>20</v>
      </c>
      <c r="C79" s="104"/>
      <c r="D79" s="105" t="s">
        <v>86</v>
      </c>
      <c r="E79" s="106"/>
      <c r="F79" s="156" t="str">
        <f t="shared" si="14"/>
        <v/>
      </c>
      <c r="G79" s="107"/>
      <c r="H79" s="161" t="str">
        <f>IF(AND(D79="Regelbedarf",G79="ja"),Stammdaten!$B$7,IF(AND(D79="Regelbedarf anteilig",G79="ja"),Stammdaten!$B$7,""))</f>
        <v/>
      </c>
      <c r="I79" s="108"/>
      <c r="J79" s="168" t="str">
        <f t="shared" si="15"/>
        <v/>
      </c>
      <c r="K79" s="169" t="str">
        <f t="shared" si="16"/>
        <v/>
      </c>
      <c r="L79" s="170" t="str">
        <f t="shared" si="17"/>
        <v/>
      </c>
    </row>
    <row r="80" spans="1:12" x14ac:dyDescent="0.25">
      <c r="A80" s="102"/>
      <c r="B80" s="103" t="s">
        <v>21</v>
      </c>
      <c r="C80" s="104"/>
      <c r="D80" s="105" t="s">
        <v>429</v>
      </c>
      <c r="E80" s="106"/>
      <c r="F80" s="156" t="str">
        <f t="shared" si="14"/>
        <v/>
      </c>
      <c r="G80" s="107"/>
      <c r="H80" s="161" t="str">
        <f>IF(AND(D80="Regelbedarf",G80="ja"),Stammdaten!$B$7,IF(AND(D80="Regelbedarf anteilig",G80="ja"),Stammdaten!$B$7,""))</f>
        <v/>
      </c>
      <c r="I80" s="108"/>
      <c r="J80" s="168" t="str">
        <f t="shared" si="15"/>
        <v/>
      </c>
      <c r="K80" s="169" t="str">
        <f t="shared" si="16"/>
        <v/>
      </c>
      <c r="L80" s="170" t="str">
        <f t="shared" si="17"/>
        <v/>
      </c>
    </row>
    <row r="81" spans="1:12" x14ac:dyDescent="0.25">
      <c r="A81" s="102"/>
      <c r="B81" s="103" t="s">
        <v>22</v>
      </c>
      <c r="C81" s="104"/>
      <c r="D81" s="105" t="s">
        <v>83</v>
      </c>
      <c r="E81" s="106"/>
      <c r="F81" s="156" t="str">
        <f t="shared" si="14"/>
        <v/>
      </c>
      <c r="G81" s="107"/>
      <c r="H81" s="161" t="str">
        <f>IF(AND(D81="Regelbedarf",G81="ja"),Stammdaten!$B$7,IF(AND(D81="Regelbedarf anteilig",G81="ja"),Stammdaten!$B$7,""))</f>
        <v/>
      </c>
      <c r="I81" s="108"/>
      <c r="J81" s="168" t="str">
        <f t="shared" si="15"/>
        <v/>
      </c>
      <c r="K81" s="169" t="str">
        <f t="shared" si="16"/>
        <v/>
      </c>
      <c r="L81" s="170" t="str">
        <f t="shared" si="17"/>
        <v/>
      </c>
    </row>
    <row r="82" spans="1:12" ht="35.25" x14ac:dyDescent="0.25">
      <c r="A82" s="102"/>
      <c r="B82" s="103" t="s">
        <v>463</v>
      </c>
      <c r="C82" s="104"/>
      <c r="D82" s="105" t="s">
        <v>83</v>
      </c>
      <c r="E82" s="106"/>
      <c r="F82" s="156" t="str">
        <f t="shared" si="14"/>
        <v/>
      </c>
      <c r="G82" s="107"/>
      <c r="H82" s="161" t="str">
        <f>IF(AND(D82="Regelbedarf",G82="ja"),Stammdaten!$B$7,IF(AND(D82="Regelbedarf anteilig",G82="ja"),Stammdaten!$B$7,""))</f>
        <v/>
      </c>
      <c r="I82" s="108"/>
      <c r="J82" s="168" t="str">
        <f t="shared" si="15"/>
        <v/>
      </c>
      <c r="K82" s="169" t="str">
        <f t="shared" si="16"/>
        <v/>
      </c>
      <c r="L82" s="170" t="str">
        <f t="shared" si="17"/>
        <v/>
      </c>
    </row>
    <row r="83" spans="1:12" ht="22.5" x14ac:dyDescent="0.25">
      <c r="A83" s="102"/>
      <c r="B83" s="103" t="s">
        <v>464</v>
      </c>
      <c r="C83" s="104"/>
      <c r="D83" s="105" t="s">
        <v>83</v>
      </c>
      <c r="E83" s="106"/>
      <c r="F83" s="156" t="str">
        <f t="shared" si="14"/>
        <v/>
      </c>
      <c r="G83" s="107"/>
      <c r="H83" s="161" t="str">
        <f>IF(AND(D83="Regelbedarf",G83="ja"),Stammdaten!$B$7,IF(AND(D83="Regelbedarf anteilig",G83="ja"),Stammdaten!$B$7,""))</f>
        <v/>
      </c>
      <c r="I83" s="108"/>
      <c r="J83" s="168" t="str">
        <f t="shared" si="15"/>
        <v/>
      </c>
      <c r="K83" s="169" t="str">
        <f t="shared" si="16"/>
        <v/>
      </c>
      <c r="L83" s="170" t="str">
        <f t="shared" si="17"/>
        <v/>
      </c>
    </row>
    <row r="84" spans="1:12" ht="25.5" customHeight="1" x14ac:dyDescent="0.25">
      <c r="A84" s="102"/>
      <c r="B84" s="126" t="s">
        <v>465</v>
      </c>
      <c r="C84" s="104"/>
      <c r="D84" s="105" t="s">
        <v>428</v>
      </c>
      <c r="E84" s="106"/>
      <c r="F84" s="156">
        <f t="shared" si="14"/>
        <v>0</v>
      </c>
      <c r="G84" s="107"/>
      <c r="H84" s="161" t="str">
        <f>IF(AND(D84="Regelbedarf",G84="ja"),Stammdaten!$B$7,IF(AND(D84="Regelbedarf anteilig",G84="ja"),Stammdaten!$B$7,""))</f>
        <v/>
      </c>
      <c r="I84" s="108"/>
      <c r="J84" s="168" t="str">
        <f t="shared" si="15"/>
        <v/>
      </c>
      <c r="K84" s="169" t="str">
        <f t="shared" si="16"/>
        <v/>
      </c>
      <c r="L84" s="170" t="str">
        <f t="shared" si="17"/>
        <v>Bitte geben Sie einen geschätzten prozentualen Anteil Regelbedarf in Spalte E ein.</v>
      </c>
    </row>
    <row r="85" spans="1:12" x14ac:dyDescent="0.25">
      <c r="A85" s="102"/>
      <c r="B85" s="103"/>
      <c r="C85" s="104"/>
      <c r="D85" s="105"/>
      <c r="E85" s="106"/>
      <c r="F85" s="156" t="str">
        <f t="shared" si="14"/>
        <v/>
      </c>
      <c r="G85" s="107"/>
      <c r="H85" s="161" t="str">
        <f>IF(AND(D85="Regelbedarf",G85="ja"),Stammdaten!$B$7,IF(AND(D85="Regelbedarf anteilig",G85="ja"),Stammdaten!$B$7,""))</f>
        <v/>
      </c>
      <c r="I85" s="108"/>
      <c r="J85" s="168" t="str">
        <f t="shared" si="15"/>
        <v/>
      </c>
      <c r="K85" s="169" t="str">
        <f t="shared" si="16"/>
        <v/>
      </c>
      <c r="L85" s="170" t="str">
        <f t="shared" si="17"/>
        <v/>
      </c>
    </row>
    <row r="86" spans="1:12" x14ac:dyDescent="0.25">
      <c r="A86" s="102"/>
      <c r="B86" s="103"/>
      <c r="C86" s="104"/>
      <c r="D86" s="105"/>
      <c r="E86" s="106"/>
      <c r="F86" s="156" t="str">
        <f t="shared" si="14"/>
        <v/>
      </c>
      <c r="G86" s="107"/>
      <c r="H86" s="161" t="str">
        <f>IF(AND(D86="Regelbedarf",G86="ja"),Stammdaten!$B$7,IF(AND(D86="Regelbedarf anteilig",G86="ja"),Stammdaten!$B$7,""))</f>
        <v/>
      </c>
      <c r="I86" s="108"/>
      <c r="J86" s="168" t="str">
        <f t="shared" si="15"/>
        <v/>
      </c>
      <c r="K86" s="169" t="str">
        <f t="shared" si="16"/>
        <v/>
      </c>
      <c r="L86" s="170" t="str">
        <f t="shared" si="17"/>
        <v/>
      </c>
    </row>
    <row r="87" spans="1:12" x14ac:dyDescent="0.25">
      <c r="A87" s="102"/>
      <c r="B87" s="103"/>
      <c r="C87" s="104"/>
      <c r="D87" s="105"/>
      <c r="E87" s="106"/>
      <c r="F87" s="156" t="str">
        <f t="shared" si="14"/>
        <v/>
      </c>
      <c r="G87" s="107"/>
      <c r="H87" s="161" t="str">
        <f>IF(AND(D87="Regelbedarf",G87="ja"),Stammdaten!$B$7,IF(AND(D87="Regelbedarf anteilig",G87="ja"),Stammdaten!$B$7,""))</f>
        <v/>
      </c>
      <c r="I87" s="108"/>
      <c r="J87" s="168" t="str">
        <f t="shared" si="15"/>
        <v/>
      </c>
      <c r="K87" s="169" t="str">
        <f t="shared" si="16"/>
        <v/>
      </c>
      <c r="L87" s="170" t="str">
        <f t="shared" si="17"/>
        <v/>
      </c>
    </row>
    <row r="88" spans="1:12" x14ac:dyDescent="0.25">
      <c r="A88" s="123" t="s">
        <v>116</v>
      </c>
      <c r="B88" s="124"/>
      <c r="C88" s="111" t="str">
        <f>+$C$18</f>
        <v>Kosten p.a. für alle</v>
      </c>
      <c r="D88" s="111" t="str">
        <f>+$D$18</f>
        <v>Kostenzuordnung</v>
      </c>
      <c r="E88" s="112" t="str">
        <f>+$E$18</f>
        <v>Anteil RB %</v>
      </c>
      <c r="F88" s="157" t="str">
        <f>+$F$18</f>
        <v>Anteil RB €</v>
      </c>
      <c r="G88" s="111" t="str">
        <f>+$G$18</f>
        <v>Aufteil. auf alle?</v>
      </c>
      <c r="H88" s="162" t="str">
        <f>+$H$18</f>
        <v>Verteilung auf alle</v>
      </c>
      <c r="I88" s="112" t="str">
        <f>+$I$18</f>
        <v>indiv. Teiler</v>
      </c>
      <c r="J88" s="171" t="str">
        <f>+$J$18</f>
        <v>Regelbed.fin. für alle:</v>
      </c>
      <c r="K88" s="171" t="str">
        <f>+$K$18</f>
        <v>zusätzlich individuell:</v>
      </c>
      <c r="L88" s="172"/>
    </row>
    <row r="89" spans="1:12" x14ac:dyDescent="0.25">
      <c r="A89" s="102"/>
      <c r="B89" s="103" t="s">
        <v>23</v>
      </c>
      <c r="C89" s="104"/>
      <c r="D89" s="105" t="s">
        <v>83</v>
      </c>
      <c r="E89" s="106"/>
      <c r="F89" s="156" t="str">
        <f t="shared" ref="F89:F105" si="18">+IF(D89="Regelbedarf anteilig",C89*E89,IF(D89="Regelbedarf",C89,""))</f>
        <v/>
      </c>
      <c r="G89" s="107"/>
      <c r="H89" s="161" t="str">
        <f>IF(AND(D89="Regelbedarf",G89="ja"),Stammdaten!$B$7,IF(AND(D89="Regelbedarf anteilig",G89="ja"),Stammdaten!$B$7,""))</f>
        <v/>
      </c>
      <c r="I89" s="108"/>
      <c r="J89" s="168" t="str">
        <f t="shared" ref="J89:J105" si="19">IF(G89="ja",ROUND((F89/H89/12*$J$16),2),"")</f>
        <v/>
      </c>
      <c r="K89" s="169" t="str">
        <f t="shared" ref="K89:K105" si="20">IF(G89="nein",ROUND((F89/I89/12*$K$16),2),"")</f>
        <v/>
      </c>
      <c r="L89" s="170" t="str">
        <f t="shared" ref="L89:L105" si="21">+IF(AND(D89="Regelbedarf anteilig",E89=""),"Bitte geben Sie einen geschätzten prozentualen Anteil Regelbedarf in Spalte E ein.",IF(AND(G89="nein",I89=""),"Bitte geben Sie in Spalte I ein, auf wie viele Personen die Kosten verteilt werden sollen.",IF(AND(D89="Regelbedarf",E89&gt;0),"Bitte geben Sie in Spalte D Regelbedarf anteilig ein, wenn die Kosten nur anteilig dem Regelbedarf zuzuordnen sind, oder löschen SIe die ANgabe in Spalte E.","")))</f>
        <v/>
      </c>
    </row>
    <row r="90" spans="1:12" x14ac:dyDescent="0.25">
      <c r="A90" s="102"/>
      <c r="B90" s="103" t="s">
        <v>24</v>
      </c>
      <c r="C90" s="104"/>
      <c r="D90" s="105" t="s">
        <v>83</v>
      </c>
      <c r="E90" s="106"/>
      <c r="F90" s="156" t="str">
        <f t="shared" si="18"/>
        <v/>
      </c>
      <c r="G90" s="107"/>
      <c r="H90" s="161" t="str">
        <f>IF(AND(D90="Regelbedarf",G90="ja"),Stammdaten!$B$7,IF(AND(D90="Regelbedarf anteilig",G90="ja"),Stammdaten!$B$7,""))</f>
        <v/>
      </c>
      <c r="I90" s="108"/>
      <c r="J90" s="168" t="str">
        <f t="shared" si="19"/>
        <v/>
      </c>
      <c r="K90" s="169" t="str">
        <f t="shared" si="20"/>
        <v/>
      </c>
      <c r="L90" s="170" t="str">
        <f t="shared" si="21"/>
        <v/>
      </c>
    </row>
    <row r="91" spans="1:12" x14ac:dyDescent="0.25">
      <c r="A91" s="102"/>
      <c r="B91" s="103" t="s">
        <v>25</v>
      </c>
      <c r="C91" s="104"/>
      <c r="D91" s="105" t="s">
        <v>83</v>
      </c>
      <c r="E91" s="106"/>
      <c r="F91" s="156" t="str">
        <f t="shared" si="18"/>
        <v/>
      </c>
      <c r="G91" s="107"/>
      <c r="H91" s="161" t="str">
        <f>IF(AND(D91="Regelbedarf",G91="ja"),Stammdaten!$B$7,IF(AND(D91="Regelbedarf anteilig",G91="ja"),Stammdaten!$B$7,""))</f>
        <v/>
      </c>
      <c r="I91" s="108"/>
      <c r="J91" s="168" t="str">
        <f t="shared" si="19"/>
        <v/>
      </c>
      <c r="K91" s="169" t="str">
        <f t="shared" si="20"/>
        <v/>
      </c>
      <c r="L91" s="170" t="str">
        <f t="shared" si="21"/>
        <v/>
      </c>
    </row>
    <row r="92" spans="1:12" x14ac:dyDescent="0.25">
      <c r="A92" s="102"/>
      <c r="B92" s="103" t="s">
        <v>26</v>
      </c>
      <c r="C92" s="104"/>
      <c r="D92" s="105" t="s">
        <v>83</v>
      </c>
      <c r="E92" s="106"/>
      <c r="F92" s="156" t="str">
        <f t="shared" si="18"/>
        <v/>
      </c>
      <c r="G92" s="107"/>
      <c r="H92" s="161" t="str">
        <f>IF(AND(D92="Regelbedarf",G92="ja"),Stammdaten!$B$7,IF(AND(D92="Regelbedarf anteilig",G92="ja"),Stammdaten!$B$7,""))</f>
        <v/>
      </c>
      <c r="I92" s="108"/>
      <c r="J92" s="168" t="str">
        <f t="shared" si="19"/>
        <v/>
      </c>
      <c r="K92" s="169" t="str">
        <f t="shared" si="20"/>
        <v/>
      </c>
      <c r="L92" s="170" t="str">
        <f t="shared" si="21"/>
        <v/>
      </c>
    </row>
    <row r="93" spans="1:12" x14ac:dyDescent="0.25">
      <c r="A93" s="102"/>
      <c r="B93" s="103" t="s">
        <v>27</v>
      </c>
      <c r="C93" s="104"/>
      <c r="D93" s="105" t="s">
        <v>429</v>
      </c>
      <c r="E93" s="106"/>
      <c r="F93" s="156" t="str">
        <f t="shared" si="18"/>
        <v/>
      </c>
      <c r="G93" s="107"/>
      <c r="H93" s="161" t="str">
        <f>IF(AND(D93="Regelbedarf",G93="ja"),Stammdaten!$B$7,IF(AND(D93="Regelbedarf anteilig",G93="ja"),Stammdaten!$B$7,""))</f>
        <v/>
      </c>
      <c r="I93" s="108"/>
      <c r="J93" s="168" t="str">
        <f t="shared" si="19"/>
        <v/>
      </c>
      <c r="K93" s="169" t="str">
        <f t="shared" si="20"/>
        <v/>
      </c>
      <c r="L93" s="170" t="str">
        <f t="shared" si="21"/>
        <v/>
      </c>
    </row>
    <row r="94" spans="1:12" x14ac:dyDescent="0.25">
      <c r="A94" s="102"/>
      <c r="B94" s="103" t="s">
        <v>28</v>
      </c>
      <c r="C94" s="104"/>
      <c r="D94" s="105" t="s">
        <v>429</v>
      </c>
      <c r="E94" s="106"/>
      <c r="F94" s="156" t="str">
        <f t="shared" si="18"/>
        <v/>
      </c>
      <c r="G94" s="107"/>
      <c r="H94" s="161" t="str">
        <f>IF(AND(D94="Regelbedarf",G94="ja"),Stammdaten!$B$7,IF(AND(D94="Regelbedarf anteilig",G94="ja"),Stammdaten!$B$7,""))</f>
        <v/>
      </c>
      <c r="I94" s="108"/>
      <c r="J94" s="168" t="str">
        <f t="shared" si="19"/>
        <v/>
      </c>
      <c r="K94" s="169" t="str">
        <f t="shared" si="20"/>
        <v/>
      </c>
      <c r="L94" s="170" t="str">
        <f t="shared" si="21"/>
        <v/>
      </c>
    </row>
    <row r="95" spans="1:12" x14ac:dyDescent="0.25">
      <c r="A95" s="102"/>
      <c r="B95" s="103" t="s">
        <v>29</v>
      </c>
      <c r="C95" s="104"/>
      <c r="D95" s="105" t="s">
        <v>83</v>
      </c>
      <c r="E95" s="106"/>
      <c r="F95" s="156" t="str">
        <f t="shared" si="18"/>
        <v/>
      </c>
      <c r="G95" s="107"/>
      <c r="H95" s="161" t="str">
        <f>IF(AND(D95="Regelbedarf",G95="ja"),Stammdaten!$B$7,IF(AND(D95="Regelbedarf anteilig",G95="ja"),Stammdaten!$B$7,""))</f>
        <v/>
      </c>
      <c r="I95" s="108"/>
      <c r="J95" s="168" t="str">
        <f t="shared" si="19"/>
        <v/>
      </c>
      <c r="K95" s="169" t="str">
        <f t="shared" si="20"/>
        <v/>
      </c>
      <c r="L95" s="170" t="str">
        <f t="shared" si="21"/>
        <v/>
      </c>
    </row>
    <row r="96" spans="1:12" x14ac:dyDescent="0.25">
      <c r="A96" s="102"/>
      <c r="B96" s="103" t="s">
        <v>30</v>
      </c>
      <c r="C96" s="104"/>
      <c r="D96" s="105" t="s">
        <v>83</v>
      </c>
      <c r="E96" s="106"/>
      <c r="F96" s="156" t="str">
        <f t="shared" si="18"/>
        <v/>
      </c>
      <c r="G96" s="107"/>
      <c r="H96" s="161" t="str">
        <f>IF(AND(D96="Regelbedarf",G96="ja"),Stammdaten!$B$7,IF(AND(D96="Regelbedarf anteilig",G96="ja"),Stammdaten!$B$7,""))</f>
        <v/>
      </c>
      <c r="I96" s="108"/>
      <c r="J96" s="168" t="str">
        <f t="shared" si="19"/>
        <v/>
      </c>
      <c r="K96" s="169" t="str">
        <f t="shared" si="20"/>
        <v/>
      </c>
      <c r="L96" s="170" t="str">
        <f t="shared" si="21"/>
        <v/>
      </c>
    </row>
    <row r="97" spans="1:12" x14ac:dyDescent="0.25">
      <c r="A97" s="102"/>
      <c r="B97" s="103" t="s">
        <v>31</v>
      </c>
      <c r="C97" s="104"/>
      <c r="D97" s="105" t="s">
        <v>83</v>
      </c>
      <c r="E97" s="106"/>
      <c r="F97" s="156" t="str">
        <f t="shared" si="18"/>
        <v/>
      </c>
      <c r="G97" s="107"/>
      <c r="H97" s="161" t="str">
        <f>IF(AND(D97="Regelbedarf",G97="ja"),Stammdaten!$B$7,IF(AND(D97="Regelbedarf anteilig",G97="ja"),Stammdaten!$B$7,""))</f>
        <v/>
      </c>
      <c r="I97" s="108"/>
      <c r="J97" s="168" t="str">
        <f t="shared" si="19"/>
        <v/>
      </c>
      <c r="K97" s="169" t="str">
        <f t="shared" si="20"/>
        <v/>
      </c>
      <c r="L97" s="170" t="str">
        <f t="shared" si="21"/>
        <v/>
      </c>
    </row>
    <row r="98" spans="1:12" ht="22.5" x14ac:dyDescent="0.25">
      <c r="A98" s="102"/>
      <c r="B98" s="103" t="s">
        <v>32</v>
      </c>
      <c r="C98" s="104"/>
      <c r="D98" s="105" t="s">
        <v>83</v>
      </c>
      <c r="E98" s="106"/>
      <c r="F98" s="156" t="str">
        <f t="shared" si="18"/>
        <v/>
      </c>
      <c r="G98" s="107"/>
      <c r="H98" s="161" t="str">
        <f>IF(AND(D98="Regelbedarf",G98="ja"),Stammdaten!$B$7,IF(AND(D98="Regelbedarf anteilig",G98="ja"),Stammdaten!$B$7,""))</f>
        <v/>
      </c>
      <c r="I98" s="108"/>
      <c r="J98" s="168" t="str">
        <f t="shared" si="19"/>
        <v/>
      </c>
      <c r="K98" s="169" t="str">
        <f t="shared" si="20"/>
        <v/>
      </c>
      <c r="L98" s="170" t="str">
        <f t="shared" si="21"/>
        <v/>
      </c>
    </row>
    <row r="99" spans="1:12" x14ac:dyDescent="0.25">
      <c r="A99" s="102"/>
      <c r="B99" s="103" t="s">
        <v>33</v>
      </c>
      <c r="C99" s="104"/>
      <c r="D99" s="105" t="s">
        <v>83</v>
      </c>
      <c r="E99" s="106"/>
      <c r="F99" s="156" t="str">
        <f t="shared" si="18"/>
        <v/>
      </c>
      <c r="G99" s="107"/>
      <c r="H99" s="161" t="str">
        <f>IF(AND(D99="Regelbedarf",G99="ja"),Stammdaten!$B$7,IF(AND(D99="Regelbedarf anteilig",G99="ja"),Stammdaten!$B$7,""))</f>
        <v/>
      </c>
      <c r="I99" s="108"/>
      <c r="J99" s="168" t="str">
        <f t="shared" si="19"/>
        <v/>
      </c>
      <c r="K99" s="169" t="str">
        <f t="shared" si="20"/>
        <v/>
      </c>
      <c r="L99" s="170" t="str">
        <f t="shared" si="21"/>
        <v/>
      </c>
    </row>
    <row r="100" spans="1:12" ht="22.5" x14ac:dyDescent="0.25">
      <c r="A100" s="102"/>
      <c r="B100" s="103" t="s">
        <v>34</v>
      </c>
      <c r="C100" s="104"/>
      <c r="D100" s="105" t="s">
        <v>83</v>
      </c>
      <c r="E100" s="106"/>
      <c r="F100" s="156" t="str">
        <f t="shared" si="18"/>
        <v/>
      </c>
      <c r="G100" s="107"/>
      <c r="H100" s="161" t="str">
        <f>IF(AND(D100="Regelbedarf",G100="ja"),Stammdaten!$B$7,IF(AND(D100="Regelbedarf anteilig",G100="ja"),Stammdaten!$B$7,""))</f>
        <v/>
      </c>
      <c r="I100" s="108"/>
      <c r="J100" s="168" t="str">
        <f t="shared" si="19"/>
        <v/>
      </c>
      <c r="K100" s="169" t="str">
        <f t="shared" si="20"/>
        <v/>
      </c>
      <c r="L100" s="170" t="str">
        <f t="shared" si="21"/>
        <v/>
      </c>
    </row>
    <row r="101" spans="1:12" ht="22.5" x14ac:dyDescent="0.25">
      <c r="A101" s="102"/>
      <c r="B101" s="103" t="s">
        <v>35</v>
      </c>
      <c r="C101" s="104"/>
      <c r="D101" s="105" t="s">
        <v>83</v>
      </c>
      <c r="E101" s="106"/>
      <c r="F101" s="156" t="str">
        <f t="shared" si="18"/>
        <v/>
      </c>
      <c r="G101" s="107"/>
      <c r="H101" s="161" t="str">
        <f>IF(AND(D101="Regelbedarf",G101="ja"),Stammdaten!$B$7,IF(AND(D101="Regelbedarf anteilig",G101="ja"),Stammdaten!$B$7,""))</f>
        <v/>
      </c>
      <c r="I101" s="108"/>
      <c r="J101" s="168" t="str">
        <f t="shared" si="19"/>
        <v/>
      </c>
      <c r="K101" s="169" t="str">
        <f t="shared" si="20"/>
        <v/>
      </c>
      <c r="L101" s="170" t="str">
        <f t="shared" si="21"/>
        <v/>
      </c>
    </row>
    <row r="102" spans="1:12" x14ac:dyDescent="0.25">
      <c r="A102" s="102"/>
      <c r="B102" s="103" t="s">
        <v>36</v>
      </c>
      <c r="C102" s="104"/>
      <c r="D102" s="105" t="s">
        <v>83</v>
      </c>
      <c r="E102" s="106"/>
      <c r="F102" s="156" t="str">
        <f t="shared" si="18"/>
        <v/>
      </c>
      <c r="G102" s="107"/>
      <c r="H102" s="161" t="str">
        <f>IF(AND(D102="Regelbedarf",G102="ja"),Stammdaten!$B$7,IF(AND(D102="Regelbedarf anteilig",G102="ja"),Stammdaten!$B$7,""))</f>
        <v/>
      </c>
      <c r="I102" s="108"/>
      <c r="J102" s="168" t="str">
        <f t="shared" si="19"/>
        <v/>
      </c>
      <c r="K102" s="169" t="str">
        <f t="shared" si="20"/>
        <v/>
      </c>
      <c r="L102" s="170" t="str">
        <f t="shared" si="21"/>
        <v/>
      </c>
    </row>
    <row r="103" spans="1:12" x14ac:dyDescent="0.25">
      <c r="A103" s="102"/>
      <c r="B103" s="103"/>
      <c r="C103" s="104"/>
      <c r="D103" s="105"/>
      <c r="E103" s="106"/>
      <c r="F103" s="156" t="str">
        <f t="shared" si="18"/>
        <v/>
      </c>
      <c r="G103" s="107"/>
      <c r="H103" s="161" t="str">
        <f>IF(AND(D103="Regelbedarf",G103="ja"),Stammdaten!$B$7,IF(AND(D103="Regelbedarf anteilig",G103="ja"),Stammdaten!$B$7,""))</f>
        <v/>
      </c>
      <c r="I103" s="108"/>
      <c r="J103" s="168" t="str">
        <f t="shared" si="19"/>
        <v/>
      </c>
      <c r="K103" s="169" t="str">
        <f t="shared" si="20"/>
        <v/>
      </c>
      <c r="L103" s="170" t="str">
        <f t="shared" si="21"/>
        <v/>
      </c>
    </row>
    <row r="104" spans="1:12" x14ac:dyDescent="0.25">
      <c r="A104" s="102"/>
      <c r="B104" s="103"/>
      <c r="C104" s="104"/>
      <c r="D104" s="105"/>
      <c r="E104" s="106"/>
      <c r="F104" s="156" t="str">
        <f t="shared" si="18"/>
        <v/>
      </c>
      <c r="G104" s="107"/>
      <c r="H104" s="161" t="str">
        <f>IF(AND(D104="Regelbedarf",G104="ja"),Stammdaten!$B$7,IF(AND(D104="Regelbedarf anteilig",G104="ja"),Stammdaten!$B$7,""))</f>
        <v/>
      </c>
      <c r="I104" s="108"/>
      <c r="J104" s="168" t="str">
        <f t="shared" si="19"/>
        <v/>
      </c>
      <c r="K104" s="169" t="str">
        <f t="shared" si="20"/>
        <v/>
      </c>
      <c r="L104" s="170" t="str">
        <f t="shared" si="21"/>
        <v/>
      </c>
    </row>
    <row r="105" spans="1:12" x14ac:dyDescent="0.25">
      <c r="A105" s="102"/>
      <c r="B105" s="103"/>
      <c r="C105" s="104"/>
      <c r="D105" s="105"/>
      <c r="E105" s="106"/>
      <c r="F105" s="156" t="str">
        <f t="shared" si="18"/>
        <v/>
      </c>
      <c r="G105" s="107"/>
      <c r="H105" s="161" t="str">
        <f>IF(AND(D105="Regelbedarf",G105="ja"),Stammdaten!$B$7,IF(AND(D105="Regelbedarf anteilig",G105="ja"),Stammdaten!$B$7,""))</f>
        <v/>
      </c>
      <c r="I105" s="108"/>
      <c r="J105" s="168" t="str">
        <f t="shared" si="19"/>
        <v/>
      </c>
      <c r="K105" s="169" t="str">
        <f t="shared" si="20"/>
        <v/>
      </c>
      <c r="L105" s="170" t="str">
        <f t="shared" si="21"/>
        <v/>
      </c>
    </row>
    <row r="106" spans="1:12" x14ac:dyDescent="0.25">
      <c r="A106" s="123" t="s">
        <v>117</v>
      </c>
      <c r="B106" s="124"/>
      <c r="C106" s="111" t="str">
        <f>+$C$18</f>
        <v>Kosten p.a. für alle</v>
      </c>
      <c r="D106" s="111" t="str">
        <f>+$D$18</f>
        <v>Kostenzuordnung</v>
      </c>
      <c r="E106" s="112" t="str">
        <f>+$E$18</f>
        <v>Anteil RB %</v>
      </c>
      <c r="F106" s="157" t="str">
        <f>+$F$18</f>
        <v>Anteil RB €</v>
      </c>
      <c r="G106" s="111" t="str">
        <f>+$G$18</f>
        <v>Aufteil. auf alle?</v>
      </c>
      <c r="H106" s="162" t="str">
        <f>+$H$18</f>
        <v>Verteilung auf alle</v>
      </c>
      <c r="I106" s="112" t="str">
        <f>+$I$18</f>
        <v>indiv. Teiler</v>
      </c>
      <c r="J106" s="171" t="str">
        <f>+$J$18</f>
        <v>Regelbed.fin. für alle:</v>
      </c>
      <c r="K106" s="171" t="str">
        <f>+$K$18</f>
        <v>zusätzlich individuell:</v>
      </c>
      <c r="L106" s="172"/>
    </row>
    <row r="107" spans="1:12" ht="33.75" x14ac:dyDescent="0.25">
      <c r="A107" s="102"/>
      <c r="B107" s="103" t="s">
        <v>447</v>
      </c>
      <c r="C107" s="104"/>
      <c r="D107" s="105"/>
      <c r="E107" s="106"/>
      <c r="F107" s="156" t="str">
        <f t="shared" ref="F107:F113" si="22">+IF(D107="Regelbedarf anteilig",C107*E107,IF(D107="Regelbedarf",C107,""))</f>
        <v/>
      </c>
      <c r="G107" s="107"/>
      <c r="H107" s="161" t="str">
        <f>IF(AND(D107="Regelbedarf",G107="ja"),Stammdaten!$B$7,IF(AND(D107="Regelbedarf anteilig",G107="ja"),Stammdaten!$B$7,""))</f>
        <v/>
      </c>
      <c r="I107" s="108"/>
      <c r="J107" s="168" t="str">
        <f t="shared" ref="J107:J113" si="23">IF(G107="ja",ROUND((F107/H107/12*$J$16),2),"")</f>
        <v/>
      </c>
      <c r="K107" s="169" t="str">
        <f t="shared" ref="K107:K113" si="24">IF(G107="nein",ROUND((F107/I107/12*$K$16),2),"")</f>
        <v/>
      </c>
      <c r="L107" s="170" t="str">
        <f t="shared" ref="L107:L113" si="25">+IF(AND(D107="Regelbedarf anteilig",E107=""),"Bitte geben Sie einen geschätzten prozentualen Anteil Regelbedarf in Spalte E ein.",IF(AND(G107="nein",I107=""),"Bitte geben Sie in Spalte I ein, auf wie viele Personen die Kosten verteilt werden sollen.",IF(AND(D107="Regelbedarf",E107&gt;0),"Bitte geben Sie in Spalte D Regelbedarf anteilig ein, wenn die Kosten nur anteilig dem Regelbedarf zuzuordnen sind, oder löschen SIe die ANgabe in Spalte E.","")))</f>
        <v/>
      </c>
    </row>
    <row r="108" spans="1:12" ht="45" x14ac:dyDescent="0.25">
      <c r="A108" s="102"/>
      <c r="B108" s="103" t="s">
        <v>445</v>
      </c>
      <c r="C108" s="104"/>
      <c r="D108" s="105"/>
      <c r="E108" s="106"/>
      <c r="F108" s="156" t="str">
        <f t="shared" si="22"/>
        <v/>
      </c>
      <c r="G108" s="107"/>
      <c r="H108" s="161" t="str">
        <f>IF(AND(D108="Regelbedarf",G108="ja"),Stammdaten!$B$7,IF(AND(D108="Regelbedarf anteilig",G108="ja"),Stammdaten!$B$7,""))</f>
        <v/>
      </c>
      <c r="I108" s="108"/>
      <c r="J108" s="168" t="str">
        <f t="shared" si="23"/>
        <v/>
      </c>
      <c r="K108" s="169" t="str">
        <f t="shared" si="24"/>
        <v/>
      </c>
      <c r="L108" s="170" t="str">
        <f t="shared" si="25"/>
        <v/>
      </c>
    </row>
    <row r="109" spans="1:12" ht="45" x14ac:dyDescent="0.25">
      <c r="A109" s="102"/>
      <c r="B109" s="103" t="s">
        <v>446</v>
      </c>
      <c r="C109" s="104"/>
      <c r="D109" s="105"/>
      <c r="E109" s="106"/>
      <c r="F109" s="156" t="str">
        <f t="shared" si="22"/>
        <v/>
      </c>
      <c r="G109" s="107"/>
      <c r="H109" s="161" t="str">
        <f>IF(AND(D109="Regelbedarf",G109="ja"),Stammdaten!$B$7,IF(AND(D109="Regelbedarf anteilig",G109="ja"),Stammdaten!$B$7,""))</f>
        <v/>
      </c>
      <c r="I109" s="108"/>
      <c r="J109" s="168" t="str">
        <f t="shared" si="23"/>
        <v/>
      </c>
      <c r="K109" s="169" t="str">
        <f t="shared" si="24"/>
        <v/>
      </c>
      <c r="L109" s="170" t="str">
        <f t="shared" si="25"/>
        <v/>
      </c>
    </row>
    <row r="110" spans="1:12" ht="22.5" x14ac:dyDescent="0.25">
      <c r="A110" s="102"/>
      <c r="B110" s="103" t="s">
        <v>448</v>
      </c>
      <c r="C110" s="104"/>
      <c r="D110" s="105" t="s">
        <v>429</v>
      </c>
      <c r="E110" s="106"/>
      <c r="F110" s="156" t="str">
        <f t="shared" si="22"/>
        <v/>
      </c>
      <c r="G110" s="107"/>
      <c r="H110" s="161" t="str">
        <f>IF(AND(D110="Regelbedarf",G110="ja"),Stammdaten!$B$7,IF(AND(D110="Regelbedarf anteilig",G110="ja"),Stammdaten!$B$7,""))</f>
        <v/>
      </c>
      <c r="I110" s="108"/>
      <c r="J110" s="168" t="str">
        <f t="shared" si="23"/>
        <v/>
      </c>
      <c r="K110" s="169" t="str">
        <f t="shared" si="24"/>
        <v/>
      </c>
      <c r="L110" s="170" t="str">
        <f t="shared" si="25"/>
        <v/>
      </c>
    </row>
    <row r="111" spans="1:12" x14ac:dyDescent="0.25">
      <c r="A111" s="102"/>
      <c r="B111" s="103"/>
      <c r="C111" s="104"/>
      <c r="D111" s="105"/>
      <c r="E111" s="106"/>
      <c r="F111" s="156" t="str">
        <f t="shared" si="22"/>
        <v/>
      </c>
      <c r="G111" s="107"/>
      <c r="H111" s="161" t="str">
        <f>IF(AND(D111="Regelbedarf",G111="ja"),Stammdaten!$B$7,IF(AND(D111="Regelbedarf anteilig",G111="ja"),Stammdaten!$B$7,""))</f>
        <v/>
      </c>
      <c r="I111" s="108"/>
      <c r="J111" s="168" t="str">
        <f t="shared" si="23"/>
        <v/>
      </c>
      <c r="K111" s="169" t="str">
        <f t="shared" si="24"/>
        <v/>
      </c>
      <c r="L111" s="170" t="str">
        <f t="shared" si="25"/>
        <v/>
      </c>
    </row>
    <row r="112" spans="1:12" x14ac:dyDescent="0.25">
      <c r="A112" s="102"/>
      <c r="B112" s="103"/>
      <c r="C112" s="104"/>
      <c r="D112" s="105"/>
      <c r="E112" s="106"/>
      <c r="F112" s="156" t="str">
        <f t="shared" si="22"/>
        <v/>
      </c>
      <c r="G112" s="107"/>
      <c r="H112" s="161" t="str">
        <f>IF(AND(D112="Regelbedarf",G112="ja"),Stammdaten!$B$7,IF(AND(D112="Regelbedarf anteilig",G112="ja"),Stammdaten!$B$7,""))</f>
        <v/>
      </c>
      <c r="I112" s="108"/>
      <c r="J112" s="168" t="str">
        <f t="shared" si="23"/>
        <v/>
      </c>
      <c r="K112" s="169" t="str">
        <f t="shared" si="24"/>
        <v/>
      </c>
      <c r="L112" s="170" t="str">
        <f t="shared" si="25"/>
        <v/>
      </c>
    </row>
    <row r="113" spans="1:12" x14ac:dyDescent="0.25">
      <c r="A113" s="102"/>
      <c r="B113" s="103"/>
      <c r="C113" s="104"/>
      <c r="D113" s="105"/>
      <c r="E113" s="106"/>
      <c r="F113" s="156" t="str">
        <f t="shared" si="22"/>
        <v/>
      </c>
      <c r="G113" s="107"/>
      <c r="H113" s="161" t="str">
        <f>IF(AND(D113="Regelbedarf",G113="ja"),Stammdaten!$B$7,IF(AND(D113="Regelbedarf anteilig",G113="ja"),Stammdaten!$B$7,""))</f>
        <v/>
      </c>
      <c r="I113" s="108"/>
      <c r="J113" s="168" t="str">
        <f t="shared" si="23"/>
        <v/>
      </c>
      <c r="K113" s="169" t="str">
        <f t="shared" si="24"/>
        <v/>
      </c>
      <c r="L113" s="170" t="str">
        <f t="shared" si="25"/>
        <v/>
      </c>
    </row>
    <row r="114" spans="1:12" x14ac:dyDescent="0.25">
      <c r="A114" s="123" t="s">
        <v>118</v>
      </c>
      <c r="B114" s="124"/>
      <c r="C114" s="111" t="str">
        <f>+$C$18</f>
        <v>Kosten p.a. für alle</v>
      </c>
      <c r="D114" s="111" t="str">
        <f>+$D$18</f>
        <v>Kostenzuordnung</v>
      </c>
      <c r="E114" s="112" t="str">
        <f>+$E$18</f>
        <v>Anteil RB %</v>
      </c>
      <c r="F114" s="157" t="str">
        <f>+$F$18</f>
        <v>Anteil RB €</v>
      </c>
      <c r="G114" s="111" t="str">
        <f>+$G$18</f>
        <v>Aufteil. auf alle?</v>
      </c>
      <c r="H114" s="162" t="str">
        <f>+$H$18</f>
        <v>Verteilung auf alle</v>
      </c>
      <c r="I114" s="112" t="str">
        <f>+$I$18</f>
        <v>indiv. Teiler</v>
      </c>
      <c r="J114" s="171" t="str">
        <f>+$J$18</f>
        <v>Regelbed.fin. für alle:</v>
      </c>
      <c r="K114" s="171" t="str">
        <f>+$K$18</f>
        <v>zusätzlich individuell:</v>
      </c>
      <c r="L114" s="172"/>
    </row>
    <row r="115" spans="1:12" x14ac:dyDescent="0.25">
      <c r="A115" s="102"/>
      <c r="B115" s="103" t="s">
        <v>37</v>
      </c>
      <c r="C115" s="104"/>
      <c r="D115" s="105" t="s">
        <v>429</v>
      </c>
      <c r="E115" s="106"/>
      <c r="F115" s="156" t="str">
        <f t="shared" ref="F115:F129" si="26">+IF(D115="Regelbedarf anteilig",C115*E115,IF(D115="Regelbedarf",C115,""))</f>
        <v/>
      </c>
      <c r="G115" s="107"/>
      <c r="H115" s="161" t="str">
        <f>IF(AND(D115="Regelbedarf",G115="ja"),Stammdaten!$B$7,IF(AND(D115="Regelbedarf anteilig",G115="ja"),Stammdaten!$B$7,""))</f>
        <v/>
      </c>
      <c r="I115" s="108"/>
      <c r="J115" s="168" t="str">
        <f t="shared" ref="J115:J129" si="27">IF(G115="ja",ROUND((F115/H115/12*$J$16),2),"")</f>
        <v/>
      </c>
      <c r="K115" s="169" t="str">
        <f t="shared" ref="K115:K129" si="28">IF(G115="nein",ROUND((F115/I115/12*$K$16),2),"")</f>
        <v/>
      </c>
      <c r="L115" s="170" t="str">
        <f t="shared" ref="L115:L129" si="29">+IF(AND(D115="Regelbedarf anteilig",E115=""),"Bitte geben Sie einen geschätzten prozentualen Anteil Regelbedarf in Spalte E ein.",IF(AND(G115="nein",I115=""),"Bitte geben Sie in Spalte I ein, auf wie viele Personen die Kosten verteilt werden sollen.",IF(AND(D115="Regelbedarf",E115&gt;0),"Bitte geben Sie in Spalte D Regelbedarf anteilig ein, wenn die Kosten nur anteilig dem Regelbedarf zuzuordnen sind, oder löschen SIe die ANgabe in Spalte E.","")))</f>
        <v/>
      </c>
    </row>
    <row r="116" spans="1:12" x14ac:dyDescent="0.25">
      <c r="A116" s="102"/>
      <c r="B116" s="103" t="s">
        <v>38</v>
      </c>
      <c r="C116" s="104"/>
      <c r="D116" s="105" t="s">
        <v>429</v>
      </c>
      <c r="E116" s="106"/>
      <c r="F116" s="156" t="str">
        <f t="shared" si="26"/>
        <v/>
      </c>
      <c r="G116" s="107"/>
      <c r="H116" s="161" t="str">
        <f>IF(AND(D116="Regelbedarf",G116="ja"),Stammdaten!$B$7,IF(AND(D116="Regelbedarf anteilig",G116="ja"),Stammdaten!$B$7,""))</f>
        <v/>
      </c>
      <c r="I116" s="108"/>
      <c r="J116" s="168" t="str">
        <f t="shared" si="27"/>
        <v/>
      </c>
      <c r="K116" s="169" t="str">
        <f t="shared" si="28"/>
        <v/>
      </c>
      <c r="L116" s="170" t="str">
        <f t="shared" si="29"/>
        <v/>
      </c>
    </row>
    <row r="117" spans="1:12" ht="22.5" x14ac:dyDescent="0.25">
      <c r="A117" s="102"/>
      <c r="B117" s="103" t="s">
        <v>39</v>
      </c>
      <c r="C117" s="104"/>
      <c r="D117" s="105" t="s">
        <v>429</v>
      </c>
      <c r="E117" s="106"/>
      <c r="F117" s="156" t="str">
        <f t="shared" si="26"/>
        <v/>
      </c>
      <c r="G117" s="107"/>
      <c r="H117" s="161" t="str">
        <f>IF(AND(D117="Regelbedarf",G117="ja"),Stammdaten!$B$7,IF(AND(D117="Regelbedarf anteilig",G117="ja"),Stammdaten!$B$7,""))</f>
        <v/>
      </c>
      <c r="I117" s="108"/>
      <c r="J117" s="168" t="str">
        <f t="shared" si="27"/>
        <v/>
      </c>
      <c r="K117" s="169" t="str">
        <f t="shared" si="28"/>
        <v/>
      </c>
      <c r="L117" s="170" t="str">
        <f t="shared" si="29"/>
        <v/>
      </c>
    </row>
    <row r="118" spans="1:12" ht="22.5" x14ac:dyDescent="0.25">
      <c r="A118" s="102"/>
      <c r="B118" s="103" t="s">
        <v>40</v>
      </c>
      <c r="C118" s="104"/>
      <c r="D118" s="105" t="s">
        <v>429</v>
      </c>
      <c r="E118" s="106"/>
      <c r="F118" s="156" t="str">
        <f t="shared" si="26"/>
        <v/>
      </c>
      <c r="G118" s="107"/>
      <c r="H118" s="161" t="str">
        <f>IF(AND(D118="Regelbedarf",G118="ja"),Stammdaten!$B$7,IF(AND(D118="Regelbedarf anteilig",G118="ja"),Stammdaten!$B$7,""))</f>
        <v/>
      </c>
      <c r="I118" s="108"/>
      <c r="J118" s="168" t="str">
        <f t="shared" si="27"/>
        <v/>
      </c>
      <c r="K118" s="169" t="str">
        <f t="shared" si="28"/>
        <v/>
      </c>
      <c r="L118" s="170" t="str">
        <f t="shared" si="29"/>
        <v/>
      </c>
    </row>
    <row r="119" spans="1:12" x14ac:dyDescent="0.25">
      <c r="A119" s="102"/>
      <c r="B119" s="103" t="s">
        <v>41</v>
      </c>
      <c r="C119" s="104"/>
      <c r="D119" s="105" t="s">
        <v>83</v>
      </c>
      <c r="E119" s="106"/>
      <c r="F119" s="156" t="str">
        <f t="shared" si="26"/>
        <v/>
      </c>
      <c r="G119" s="107"/>
      <c r="H119" s="161" t="str">
        <f>IF(AND(D119="Regelbedarf",G119="ja"),Stammdaten!$B$7,IF(AND(D119="Regelbedarf anteilig",G119="ja"),Stammdaten!$B$7,""))</f>
        <v/>
      </c>
      <c r="I119" s="108"/>
      <c r="J119" s="168" t="str">
        <f t="shared" si="27"/>
        <v/>
      </c>
      <c r="K119" s="169" t="str">
        <f t="shared" si="28"/>
        <v/>
      </c>
      <c r="L119" s="170" t="str">
        <f t="shared" si="29"/>
        <v/>
      </c>
    </row>
    <row r="120" spans="1:12" x14ac:dyDescent="0.25">
      <c r="A120" s="102"/>
      <c r="B120" s="103" t="s">
        <v>127</v>
      </c>
      <c r="C120" s="104"/>
      <c r="D120" s="105" t="s">
        <v>429</v>
      </c>
      <c r="E120" s="106"/>
      <c r="F120" s="156" t="str">
        <f t="shared" si="26"/>
        <v/>
      </c>
      <c r="G120" s="107"/>
      <c r="H120" s="161" t="str">
        <f>IF(AND(D120="Regelbedarf",G120="ja"),Stammdaten!$B$7,IF(AND(D120="Regelbedarf anteilig",G120="ja"),Stammdaten!$B$7,""))</f>
        <v/>
      </c>
      <c r="I120" s="108"/>
      <c r="J120" s="168" t="str">
        <f t="shared" si="27"/>
        <v/>
      </c>
      <c r="K120" s="169" t="str">
        <f t="shared" si="28"/>
        <v/>
      </c>
      <c r="L120" s="170" t="str">
        <f t="shared" si="29"/>
        <v/>
      </c>
    </row>
    <row r="121" spans="1:12" x14ac:dyDescent="0.25">
      <c r="A121" s="102"/>
      <c r="B121" s="103" t="s">
        <v>42</v>
      </c>
      <c r="C121" s="104"/>
      <c r="D121" s="105" t="s">
        <v>429</v>
      </c>
      <c r="E121" s="106"/>
      <c r="F121" s="156" t="str">
        <f t="shared" si="26"/>
        <v/>
      </c>
      <c r="G121" s="107"/>
      <c r="H121" s="161" t="str">
        <f>IF(AND(D121="Regelbedarf",G121="ja"),Stammdaten!$B$7,IF(AND(D121="Regelbedarf anteilig",G121="ja"),Stammdaten!$B$7,""))</f>
        <v/>
      </c>
      <c r="I121" s="108"/>
      <c r="J121" s="168" t="str">
        <f t="shared" si="27"/>
        <v/>
      </c>
      <c r="K121" s="169" t="str">
        <f t="shared" si="28"/>
        <v/>
      </c>
      <c r="L121" s="170" t="str">
        <f t="shared" si="29"/>
        <v/>
      </c>
    </row>
    <row r="122" spans="1:12" x14ac:dyDescent="0.25">
      <c r="A122" s="102"/>
      <c r="B122" s="103" t="s">
        <v>43</v>
      </c>
      <c r="C122" s="104"/>
      <c r="D122" s="105" t="s">
        <v>429</v>
      </c>
      <c r="E122" s="106"/>
      <c r="F122" s="156" t="str">
        <f t="shared" si="26"/>
        <v/>
      </c>
      <c r="G122" s="107"/>
      <c r="H122" s="161" t="str">
        <f>IF(AND(D122="Regelbedarf",G122="ja"),Stammdaten!$B$7,IF(AND(D122="Regelbedarf anteilig",G122="ja"),Stammdaten!$B$7,""))</f>
        <v/>
      </c>
      <c r="I122" s="108"/>
      <c r="J122" s="168" t="str">
        <f t="shared" si="27"/>
        <v/>
      </c>
      <c r="K122" s="169" t="str">
        <f t="shared" si="28"/>
        <v/>
      </c>
      <c r="L122" s="170" t="str">
        <f t="shared" si="29"/>
        <v/>
      </c>
    </row>
    <row r="123" spans="1:12" x14ac:dyDescent="0.25">
      <c r="A123" s="102"/>
      <c r="B123" s="103" t="s">
        <v>44</v>
      </c>
      <c r="C123" s="104"/>
      <c r="D123" s="105" t="s">
        <v>429</v>
      </c>
      <c r="E123" s="106"/>
      <c r="F123" s="156" t="str">
        <f t="shared" si="26"/>
        <v/>
      </c>
      <c r="G123" s="107"/>
      <c r="H123" s="161" t="str">
        <f>IF(AND(D123="Regelbedarf",G123="ja"),Stammdaten!$B$7,IF(AND(D123="Regelbedarf anteilig",G123="ja"),Stammdaten!$B$7,""))</f>
        <v/>
      </c>
      <c r="I123" s="108"/>
      <c r="J123" s="168" t="str">
        <f t="shared" si="27"/>
        <v/>
      </c>
      <c r="K123" s="169" t="str">
        <f t="shared" si="28"/>
        <v/>
      </c>
      <c r="L123" s="170" t="str">
        <f t="shared" si="29"/>
        <v/>
      </c>
    </row>
    <row r="124" spans="1:12" x14ac:dyDescent="0.25">
      <c r="A124" s="102"/>
      <c r="B124" s="103" t="s">
        <v>45</v>
      </c>
      <c r="C124" s="104"/>
      <c r="D124" s="105" t="s">
        <v>429</v>
      </c>
      <c r="E124" s="106"/>
      <c r="F124" s="156" t="str">
        <f t="shared" si="26"/>
        <v/>
      </c>
      <c r="G124" s="107"/>
      <c r="H124" s="161" t="str">
        <f>IF(AND(D124="Regelbedarf",G124="ja"),Stammdaten!$B$7,IF(AND(D124="Regelbedarf anteilig",G124="ja"),Stammdaten!$B$7,""))</f>
        <v/>
      </c>
      <c r="I124" s="108"/>
      <c r="J124" s="168" t="str">
        <f t="shared" si="27"/>
        <v/>
      </c>
      <c r="K124" s="169" t="str">
        <f t="shared" si="28"/>
        <v/>
      </c>
      <c r="L124" s="170" t="str">
        <f t="shared" si="29"/>
        <v/>
      </c>
    </row>
    <row r="125" spans="1:12" x14ac:dyDescent="0.25">
      <c r="A125" s="102"/>
      <c r="B125" s="103" t="s">
        <v>46</v>
      </c>
      <c r="C125" s="104"/>
      <c r="D125" s="105" t="s">
        <v>83</v>
      </c>
      <c r="E125" s="106"/>
      <c r="F125" s="156" t="str">
        <f t="shared" si="26"/>
        <v/>
      </c>
      <c r="G125" s="107"/>
      <c r="H125" s="161" t="str">
        <f>IF(AND(D125="Regelbedarf",G125="ja"),Stammdaten!$B$7,IF(AND(D125="Regelbedarf anteilig",G125="ja"),Stammdaten!$B$7,""))</f>
        <v/>
      </c>
      <c r="I125" s="108"/>
      <c r="J125" s="168" t="str">
        <f t="shared" si="27"/>
        <v/>
      </c>
      <c r="K125" s="169" t="str">
        <f t="shared" si="28"/>
        <v/>
      </c>
      <c r="L125" s="170" t="str">
        <f t="shared" si="29"/>
        <v/>
      </c>
    </row>
    <row r="126" spans="1:12" x14ac:dyDescent="0.25">
      <c r="A126" s="102"/>
      <c r="B126" s="103" t="s">
        <v>126</v>
      </c>
      <c r="C126" s="104"/>
      <c r="D126" s="105" t="s">
        <v>429</v>
      </c>
      <c r="E126" s="106"/>
      <c r="F126" s="156" t="str">
        <f t="shared" si="26"/>
        <v/>
      </c>
      <c r="G126" s="107"/>
      <c r="H126" s="161" t="str">
        <f>IF(AND(D126="Regelbedarf",G126="ja"),Stammdaten!$B$7,IF(AND(D126="Regelbedarf anteilig",G126="ja"),Stammdaten!$B$7,""))</f>
        <v/>
      </c>
      <c r="I126" s="108"/>
      <c r="J126" s="168" t="str">
        <f t="shared" si="27"/>
        <v/>
      </c>
      <c r="K126" s="169" t="str">
        <f t="shared" si="28"/>
        <v/>
      </c>
      <c r="L126" s="170" t="str">
        <f t="shared" si="29"/>
        <v/>
      </c>
    </row>
    <row r="127" spans="1:12" x14ac:dyDescent="0.25">
      <c r="A127" s="102"/>
      <c r="B127" s="103"/>
      <c r="C127" s="104"/>
      <c r="D127" s="105"/>
      <c r="E127" s="106"/>
      <c r="F127" s="156" t="str">
        <f t="shared" si="26"/>
        <v/>
      </c>
      <c r="G127" s="107"/>
      <c r="H127" s="161" t="str">
        <f>IF(AND(D127="Regelbedarf",G127="ja"),Stammdaten!$B$7,IF(AND(D127="Regelbedarf anteilig",G127="ja"),Stammdaten!$B$7,""))</f>
        <v/>
      </c>
      <c r="I127" s="108"/>
      <c r="J127" s="168" t="str">
        <f t="shared" si="27"/>
        <v/>
      </c>
      <c r="K127" s="169" t="str">
        <f t="shared" si="28"/>
        <v/>
      </c>
      <c r="L127" s="170" t="str">
        <f t="shared" si="29"/>
        <v/>
      </c>
    </row>
    <row r="128" spans="1:12" x14ac:dyDescent="0.25">
      <c r="A128" s="102"/>
      <c r="B128" s="103"/>
      <c r="C128" s="104"/>
      <c r="D128" s="105"/>
      <c r="E128" s="106"/>
      <c r="F128" s="156" t="str">
        <f t="shared" si="26"/>
        <v/>
      </c>
      <c r="G128" s="107"/>
      <c r="H128" s="161" t="str">
        <f>IF(AND(D128="Regelbedarf",G128="ja"),Stammdaten!$B$7,IF(AND(D128="Regelbedarf anteilig",G128="ja"),Stammdaten!$B$7,""))</f>
        <v/>
      </c>
      <c r="I128" s="108"/>
      <c r="J128" s="168" t="str">
        <f t="shared" si="27"/>
        <v/>
      </c>
      <c r="K128" s="169" t="str">
        <f t="shared" si="28"/>
        <v/>
      </c>
      <c r="L128" s="170" t="str">
        <f t="shared" si="29"/>
        <v/>
      </c>
    </row>
    <row r="129" spans="1:12" x14ac:dyDescent="0.25">
      <c r="A129" s="102"/>
      <c r="B129" s="103"/>
      <c r="C129" s="104"/>
      <c r="D129" s="105"/>
      <c r="E129" s="106"/>
      <c r="F129" s="156" t="str">
        <f t="shared" si="26"/>
        <v/>
      </c>
      <c r="G129" s="107"/>
      <c r="H129" s="161" t="str">
        <f>IF(AND(D129="Regelbedarf",G129="ja"),Stammdaten!$B$7,IF(AND(D129="Regelbedarf anteilig",G129="ja"),Stammdaten!$B$7,""))</f>
        <v/>
      </c>
      <c r="I129" s="108"/>
      <c r="J129" s="168" t="str">
        <f t="shared" si="27"/>
        <v/>
      </c>
      <c r="K129" s="169" t="str">
        <f t="shared" si="28"/>
        <v/>
      </c>
      <c r="L129" s="170" t="str">
        <f t="shared" si="29"/>
        <v/>
      </c>
    </row>
    <row r="130" spans="1:12" x14ac:dyDescent="0.25">
      <c r="A130" s="123" t="s">
        <v>119</v>
      </c>
      <c r="B130" s="124"/>
      <c r="C130" s="111" t="str">
        <f>+$C$18</f>
        <v>Kosten p.a. für alle</v>
      </c>
      <c r="D130" s="111" t="str">
        <f>+$D$18</f>
        <v>Kostenzuordnung</v>
      </c>
      <c r="E130" s="112" t="str">
        <f>+$E$18</f>
        <v>Anteil RB %</v>
      </c>
      <c r="F130" s="157" t="str">
        <f>+$F$18</f>
        <v>Anteil RB €</v>
      </c>
      <c r="G130" s="111" t="str">
        <f>+$G$18</f>
        <v>Aufteil. auf alle?</v>
      </c>
      <c r="H130" s="162" t="str">
        <f>+$H$18</f>
        <v>Verteilung auf alle</v>
      </c>
      <c r="I130" s="112" t="str">
        <f>+$I$18</f>
        <v>indiv. Teiler</v>
      </c>
      <c r="J130" s="171" t="str">
        <f>+$J$18</f>
        <v>Regelbed.fin. für alle:</v>
      </c>
      <c r="K130" s="171" t="str">
        <f>+$K$18</f>
        <v>zusätzlich individuell:</v>
      </c>
      <c r="L130" s="172"/>
    </row>
    <row r="131" spans="1:12" x14ac:dyDescent="0.25">
      <c r="A131" s="102"/>
      <c r="B131" s="103" t="s">
        <v>47</v>
      </c>
      <c r="C131" s="104"/>
      <c r="D131" s="105" t="s">
        <v>86</v>
      </c>
      <c r="E131" s="106"/>
      <c r="F131" s="156" t="str">
        <f t="shared" ref="F131:F142" si="30">+IF(D131="Regelbedarf anteilig",C131*E131,IF(D131="Regelbedarf",C131,""))</f>
        <v/>
      </c>
      <c r="G131" s="107"/>
      <c r="H131" s="161" t="str">
        <f>IF(AND(D131="Regelbedarf",G131="ja"),Stammdaten!$B$7,IF(AND(D131="Regelbedarf anteilig",G131="ja"),Stammdaten!$B$7,""))</f>
        <v/>
      </c>
      <c r="I131" s="108"/>
      <c r="J131" s="168" t="str">
        <f t="shared" ref="J131:J142" si="31">IF(G131="ja",ROUND((F131/H131/12*$J$16),2),"")</f>
        <v/>
      </c>
      <c r="K131" s="169" t="str">
        <f t="shared" ref="K131:K142" si="32">IF(G131="nein",ROUND((F131/I131/12*$K$16),2),"")</f>
        <v/>
      </c>
      <c r="L131" s="170" t="str">
        <f t="shared" ref="L131:L142" si="33">+IF(AND(D131="Regelbedarf anteilig",E131=""),"Bitte geben Sie einen geschätzten prozentualen Anteil Regelbedarf in Spalte E ein.",IF(AND(G131="nein",I131=""),"Bitte geben Sie in Spalte I ein, auf wie viele Personen die Kosten verteilt werden sollen.",IF(AND(D131="Regelbedarf",E131&gt;0),"Bitte geben Sie in Spalte D Regelbedarf anteilig ein, wenn die Kosten nur anteilig dem Regelbedarf zuzuordnen sind, oder löschen SIe die ANgabe in Spalte E.","")))</f>
        <v/>
      </c>
    </row>
    <row r="132" spans="1:12" x14ac:dyDescent="0.25">
      <c r="A132" s="102"/>
      <c r="B132" s="103" t="s">
        <v>48</v>
      </c>
      <c r="C132" s="104"/>
      <c r="D132" s="105" t="s">
        <v>83</v>
      </c>
      <c r="E132" s="106"/>
      <c r="F132" s="156" t="str">
        <f t="shared" si="30"/>
        <v/>
      </c>
      <c r="G132" s="107"/>
      <c r="H132" s="161" t="str">
        <f>IF(AND(D132="Regelbedarf",G132="ja"),Stammdaten!$B$7,IF(AND(D132="Regelbedarf anteilig",G132="ja"),Stammdaten!$B$7,""))</f>
        <v/>
      </c>
      <c r="I132" s="108"/>
      <c r="J132" s="168" t="str">
        <f t="shared" si="31"/>
        <v/>
      </c>
      <c r="K132" s="169" t="str">
        <f t="shared" si="32"/>
        <v/>
      </c>
      <c r="L132" s="170" t="str">
        <f t="shared" si="33"/>
        <v/>
      </c>
    </row>
    <row r="133" spans="1:12" ht="33.75" x14ac:dyDescent="0.25">
      <c r="A133" s="102"/>
      <c r="B133" s="103" t="s">
        <v>444</v>
      </c>
      <c r="C133" s="104"/>
      <c r="D133" s="105"/>
      <c r="E133" s="106"/>
      <c r="F133" s="156" t="str">
        <f t="shared" si="30"/>
        <v/>
      </c>
      <c r="G133" s="107"/>
      <c r="H133" s="161" t="str">
        <f>IF(AND(D133="Regelbedarf",G133="ja"),Stammdaten!$B$7,IF(AND(D133="Regelbedarf anteilig",G133="ja"),Stammdaten!$B$7,""))</f>
        <v/>
      </c>
      <c r="I133" s="108"/>
      <c r="J133" s="168" t="str">
        <f t="shared" si="31"/>
        <v/>
      </c>
      <c r="K133" s="169" t="str">
        <f t="shared" si="32"/>
        <v/>
      </c>
      <c r="L133" s="170" t="str">
        <f t="shared" si="33"/>
        <v/>
      </c>
    </row>
    <row r="134" spans="1:12" x14ac:dyDescent="0.25">
      <c r="A134" s="127"/>
      <c r="B134" s="125" t="s">
        <v>108</v>
      </c>
      <c r="C134" s="104"/>
      <c r="D134" s="105" t="s">
        <v>429</v>
      </c>
      <c r="E134" s="106"/>
      <c r="F134" s="156" t="str">
        <f t="shared" si="30"/>
        <v/>
      </c>
      <c r="G134" s="107"/>
      <c r="H134" s="161" t="str">
        <f>IF(AND(D134="Regelbedarf",G134="ja"),Stammdaten!$B$7,IF(AND(D134="Regelbedarf anteilig",G134="ja"),Stammdaten!$B$7,""))</f>
        <v/>
      </c>
      <c r="I134" s="108"/>
      <c r="J134" s="168" t="str">
        <f t="shared" si="31"/>
        <v/>
      </c>
      <c r="K134" s="169" t="str">
        <f t="shared" si="32"/>
        <v/>
      </c>
      <c r="L134" s="170" t="str">
        <f t="shared" si="33"/>
        <v/>
      </c>
    </row>
    <row r="135" spans="1:12" x14ac:dyDescent="0.25">
      <c r="A135" s="102"/>
      <c r="B135" s="103" t="s">
        <v>49</v>
      </c>
      <c r="C135" s="104"/>
      <c r="D135" s="105" t="s">
        <v>83</v>
      </c>
      <c r="E135" s="106"/>
      <c r="F135" s="156" t="str">
        <f t="shared" si="30"/>
        <v/>
      </c>
      <c r="G135" s="107"/>
      <c r="H135" s="161" t="str">
        <f>IF(AND(D135="Regelbedarf",G135="ja"),Stammdaten!$B$7,IF(AND(D135="Regelbedarf anteilig",G135="ja"),Stammdaten!$B$7,""))</f>
        <v/>
      </c>
      <c r="I135" s="108"/>
      <c r="J135" s="168" t="str">
        <f t="shared" si="31"/>
        <v/>
      </c>
      <c r="K135" s="169" t="str">
        <f t="shared" si="32"/>
        <v/>
      </c>
      <c r="L135" s="170" t="str">
        <f t="shared" si="33"/>
        <v/>
      </c>
    </row>
    <row r="136" spans="1:12" x14ac:dyDescent="0.25">
      <c r="A136" s="102"/>
      <c r="B136" s="103" t="s">
        <v>50</v>
      </c>
      <c r="C136" s="104"/>
      <c r="D136" s="105" t="s">
        <v>429</v>
      </c>
      <c r="E136" s="106"/>
      <c r="F136" s="156" t="str">
        <f t="shared" si="30"/>
        <v/>
      </c>
      <c r="G136" s="107"/>
      <c r="H136" s="161" t="str">
        <f>IF(AND(D136="Regelbedarf",G136="ja"),Stammdaten!$B$7,IF(AND(D136="Regelbedarf anteilig",G136="ja"),Stammdaten!$B$7,""))</f>
        <v/>
      </c>
      <c r="I136" s="108"/>
      <c r="J136" s="168" t="str">
        <f t="shared" si="31"/>
        <v/>
      </c>
      <c r="K136" s="169" t="str">
        <f t="shared" si="32"/>
        <v/>
      </c>
      <c r="L136" s="170" t="str">
        <f t="shared" si="33"/>
        <v/>
      </c>
    </row>
    <row r="137" spans="1:12" ht="33.75" x14ac:dyDescent="0.25">
      <c r="A137" s="102"/>
      <c r="B137" s="103" t="s">
        <v>443</v>
      </c>
      <c r="C137" s="104"/>
      <c r="D137" s="105"/>
      <c r="E137" s="106"/>
      <c r="F137" s="156" t="str">
        <f t="shared" si="30"/>
        <v/>
      </c>
      <c r="G137" s="107"/>
      <c r="H137" s="161" t="str">
        <f>IF(AND(D137="Regelbedarf",G137="ja"),Stammdaten!$B$7,IF(AND(D137="Regelbedarf anteilig",G137="ja"),Stammdaten!$B$7,""))</f>
        <v/>
      </c>
      <c r="I137" s="108"/>
      <c r="J137" s="168" t="str">
        <f t="shared" si="31"/>
        <v/>
      </c>
      <c r="K137" s="169" t="str">
        <f t="shared" si="32"/>
        <v/>
      </c>
      <c r="L137" s="170" t="str">
        <f t="shared" si="33"/>
        <v/>
      </c>
    </row>
    <row r="138" spans="1:12" x14ac:dyDescent="0.25">
      <c r="A138" s="127"/>
      <c r="B138" s="103" t="s">
        <v>109</v>
      </c>
      <c r="C138" s="104"/>
      <c r="D138" s="105" t="s">
        <v>429</v>
      </c>
      <c r="E138" s="106"/>
      <c r="F138" s="156" t="str">
        <f t="shared" si="30"/>
        <v/>
      </c>
      <c r="G138" s="107"/>
      <c r="H138" s="161" t="str">
        <f>IF(AND(D138="Regelbedarf",G138="ja"),Stammdaten!$B$7,IF(AND(D138="Regelbedarf anteilig",G138="ja"),Stammdaten!$B$7,""))</f>
        <v/>
      </c>
      <c r="I138" s="108"/>
      <c r="J138" s="168" t="str">
        <f t="shared" si="31"/>
        <v/>
      </c>
      <c r="K138" s="169" t="str">
        <f t="shared" si="32"/>
        <v/>
      </c>
      <c r="L138" s="170" t="str">
        <f t="shared" si="33"/>
        <v/>
      </c>
    </row>
    <row r="139" spans="1:12" x14ac:dyDescent="0.25">
      <c r="A139" s="102"/>
      <c r="B139" s="103" t="s">
        <v>51</v>
      </c>
      <c r="C139" s="104"/>
      <c r="D139" s="105" t="s">
        <v>83</v>
      </c>
      <c r="E139" s="106"/>
      <c r="F139" s="156" t="str">
        <f t="shared" si="30"/>
        <v/>
      </c>
      <c r="G139" s="107"/>
      <c r="H139" s="161" t="str">
        <f>IF(AND(D139="Regelbedarf",G139="ja"),Stammdaten!$B$7,IF(AND(D139="Regelbedarf anteilig",G139="ja"),Stammdaten!$B$7,""))</f>
        <v/>
      </c>
      <c r="I139" s="108"/>
      <c r="J139" s="168" t="str">
        <f t="shared" si="31"/>
        <v/>
      </c>
      <c r="K139" s="169" t="str">
        <f t="shared" si="32"/>
        <v/>
      </c>
      <c r="L139" s="170" t="str">
        <f t="shared" si="33"/>
        <v/>
      </c>
    </row>
    <row r="140" spans="1:12" x14ac:dyDescent="0.25">
      <c r="A140" s="102"/>
      <c r="B140" s="103"/>
      <c r="C140" s="104"/>
      <c r="D140" s="105"/>
      <c r="E140" s="106"/>
      <c r="F140" s="156" t="str">
        <f t="shared" si="30"/>
        <v/>
      </c>
      <c r="G140" s="107"/>
      <c r="H140" s="161" t="str">
        <f>IF(AND(D140="Regelbedarf",G140="ja"),Stammdaten!$B$7,IF(AND(D140="Regelbedarf anteilig",G140="ja"),Stammdaten!$B$7,""))</f>
        <v/>
      </c>
      <c r="I140" s="108"/>
      <c r="J140" s="168" t="str">
        <f t="shared" si="31"/>
        <v/>
      </c>
      <c r="K140" s="169" t="str">
        <f t="shared" si="32"/>
        <v/>
      </c>
      <c r="L140" s="170" t="str">
        <f t="shared" si="33"/>
        <v/>
      </c>
    </row>
    <row r="141" spans="1:12" x14ac:dyDescent="0.25">
      <c r="A141" s="102"/>
      <c r="B141" s="103"/>
      <c r="C141" s="104"/>
      <c r="D141" s="105"/>
      <c r="E141" s="106"/>
      <c r="F141" s="156" t="str">
        <f t="shared" si="30"/>
        <v/>
      </c>
      <c r="G141" s="107"/>
      <c r="H141" s="161" t="str">
        <f>IF(AND(D141="Regelbedarf",G141="ja"),Stammdaten!$B$7,IF(AND(D141="Regelbedarf anteilig",G141="ja"),Stammdaten!$B$7,""))</f>
        <v/>
      </c>
      <c r="I141" s="108"/>
      <c r="J141" s="168" t="str">
        <f t="shared" si="31"/>
        <v/>
      </c>
      <c r="K141" s="169" t="str">
        <f t="shared" si="32"/>
        <v/>
      </c>
      <c r="L141" s="170" t="str">
        <f t="shared" si="33"/>
        <v/>
      </c>
    </row>
    <row r="142" spans="1:12" x14ac:dyDescent="0.25">
      <c r="A142" s="102"/>
      <c r="B142" s="103"/>
      <c r="C142" s="104"/>
      <c r="D142" s="105"/>
      <c r="E142" s="106"/>
      <c r="F142" s="156" t="str">
        <f t="shared" si="30"/>
        <v/>
      </c>
      <c r="G142" s="107"/>
      <c r="H142" s="161" t="str">
        <f>IF(AND(D142="Regelbedarf",G142="ja"),Stammdaten!$B$7,IF(AND(D142="Regelbedarf anteilig",G142="ja"),Stammdaten!$B$7,""))</f>
        <v/>
      </c>
      <c r="I142" s="108"/>
      <c r="J142" s="168" t="str">
        <f t="shared" si="31"/>
        <v/>
      </c>
      <c r="K142" s="169" t="str">
        <f t="shared" si="32"/>
        <v/>
      </c>
      <c r="L142" s="170" t="str">
        <f t="shared" si="33"/>
        <v/>
      </c>
    </row>
    <row r="143" spans="1:12" x14ac:dyDescent="0.25">
      <c r="A143" s="123" t="s">
        <v>120</v>
      </c>
      <c r="B143" s="124"/>
      <c r="C143" s="111" t="str">
        <f>+$C$18</f>
        <v>Kosten p.a. für alle</v>
      </c>
      <c r="D143" s="111" t="str">
        <f>+$D$18</f>
        <v>Kostenzuordnung</v>
      </c>
      <c r="E143" s="112" t="str">
        <f>+$E$18</f>
        <v>Anteil RB %</v>
      </c>
      <c r="F143" s="157" t="str">
        <f>+$F$18</f>
        <v>Anteil RB €</v>
      </c>
      <c r="G143" s="111" t="str">
        <f>+$G$18</f>
        <v>Aufteil. auf alle?</v>
      </c>
      <c r="H143" s="162" t="str">
        <f>+$H$18</f>
        <v>Verteilung auf alle</v>
      </c>
      <c r="I143" s="112" t="str">
        <f>+$I$18</f>
        <v>indiv. Teiler</v>
      </c>
      <c r="J143" s="171" t="str">
        <f>+$J$18</f>
        <v>Regelbed.fin. für alle:</v>
      </c>
      <c r="K143" s="171" t="str">
        <f>+$K$18</f>
        <v>zusätzlich individuell:</v>
      </c>
      <c r="L143" s="172"/>
    </row>
    <row r="144" spans="1:12" ht="22.5" x14ac:dyDescent="0.25">
      <c r="A144" s="102"/>
      <c r="B144" s="103" t="s">
        <v>52</v>
      </c>
      <c r="C144" s="104"/>
      <c r="D144" s="105" t="s">
        <v>83</v>
      </c>
      <c r="E144" s="106"/>
      <c r="F144" s="156" t="str">
        <f t="shared" ref="F144:F151" si="34">+IF(D144="Regelbedarf anteilig",C144*E144,IF(D144="Regelbedarf",C144,""))</f>
        <v/>
      </c>
      <c r="G144" s="107"/>
      <c r="H144" s="161" t="str">
        <f>IF(AND(D144="Regelbedarf",G144="ja"),Stammdaten!$B$7,IF(AND(D144="Regelbedarf anteilig",G144="ja"),Stammdaten!$B$7,""))</f>
        <v/>
      </c>
      <c r="I144" s="108"/>
      <c r="J144" s="168" t="str">
        <f t="shared" ref="J144:J151" si="35">IF(G144="ja",ROUND((F144/H144/12*$J$16),2),"")</f>
        <v/>
      </c>
      <c r="K144" s="169" t="str">
        <f t="shared" ref="K144:K151" si="36">IF(G144="nein",ROUND((F144/I144/12*$K$16),2),"")</f>
        <v/>
      </c>
      <c r="L144" s="170" t="str">
        <f t="shared" ref="L144:L151" si="37">+IF(AND(D144="Regelbedarf anteilig",E144=""),"Bitte geben Sie einen geschätzten prozentualen Anteil Regelbedarf in Spalte E ein.",IF(AND(G144="nein",I144=""),"Bitte geben Sie in Spalte I ein, auf wie viele Personen die Kosten verteilt werden sollen.",IF(AND(D144="Regelbedarf",E144&gt;0),"Bitte geben Sie in Spalte D Regelbedarf anteilig ein, wenn die Kosten nur anteilig dem Regelbedarf zuzuordnen sind, oder löschen SIe die ANgabe in Spalte E.","")))</f>
        <v/>
      </c>
    </row>
    <row r="145" spans="1:12" x14ac:dyDescent="0.25">
      <c r="A145" s="102"/>
      <c r="B145" s="103" t="s">
        <v>368</v>
      </c>
      <c r="C145" s="104"/>
      <c r="D145" s="105" t="s">
        <v>429</v>
      </c>
      <c r="E145" s="106"/>
      <c r="F145" s="156" t="str">
        <f t="shared" si="34"/>
        <v/>
      </c>
      <c r="G145" s="107"/>
      <c r="H145" s="161" t="str">
        <f>IF(AND(D145="Regelbedarf",G145="ja"),Stammdaten!$B$7,IF(AND(D145="Regelbedarf anteilig",G145="ja"),Stammdaten!$B$7,""))</f>
        <v/>
      </c>
      <c r="I145" s="108"/>
      <c r="J145" s="168" t="str">
        <f t="shared" si="35"/>
        <v/>
      </c>
      <c r="K145" s="169" t="str">
        <f t="shared" si="36"/>
        <v/>
      </c>
      <c r="L145" s="170" t="str">
        <f t="shared" si="37"/>
        <v/>
      </c>
    </row>
    <row r="146" spans="1:12" x14ac:dyDescent="0.25">
      <c r="A146" s="102"/>
      <c r="B146" s="103" t="s">
        <v>375</v>
      </c>
      <c r="C146" s="104"/>
      <c r="D146" s="105" t="s">
        <v>83</v>
      </c>
      <c r="E146" s="106"/>
      <c r="F146" s="156" t="str">
        <f t="shared" si="34"/>
        <v/>
      </c>
      <c r="G146" s="107"/>
      <c r="H146" s="161" t="str">
        <f>IF(AND(D146="Regelbedarf",G146="ja"),Stammdaten!$B$7,IF(AND(D146="Regelbedarf anteilig",G146="ja"),Stammdaten!$B$7,""))</f>
        <v/>
      </c>
      <c r="I146" s="108"/>
      <c r="J146" s="168" t="str">
        <f t="shared" si="35"/>
        <v/>
      </c>
      <c r="K146" s="169" t="str">
        <f t="shared" si="36"/>
        <v/>
      </c>
      <c r="L146" s="170" t="str">
        <f t="shared" si="37"/>
        <v/>
      </c>
    </row>
    <row r="147" spans="1:12" ht="22.5" x14ac:dyDescent="0.25">
      <c r="A147" s="102"/>
      <c r="B147" s="103" t="s">
        <v>53</v>
      </c>
      <c r="C147" s="104"/>
      <c r="D147" s="105" t="s">
        <v>83</v>
      </c>
      <c r="E147" s="106"/>
      <c r="F147" s="156" t="str">
        <f t="shared" si="34"/>
        <v/>
      </c>
      <c r="G147" s="107"/>
      <c r="H147" s="161" t="str">
        <f>IF(AND(D147="Regelbedarf",G147="ja"),Stammdaten!$B$7,IF(AND(D147="Regelbedarf anteilig",G147="ja"),Stammdaten!$B$7,""))</f>
        <v/>
      </c>
      <c r="I147" s="108"/>
      <c r="J147" s="168" t="str">
        <f t="shared" si="35"/>
        <v/>
      </c>
      <c r="K147" s="169" t="str">
        <f t="shared" si="36"/>
        <v/>
      </c>
      <c r="L147" s="170" t="str">
        <f t="shared" si="37"/>
        <v/>
      </c>
    </row>
    <row r="148" spans="1:12" x14ac:dyDescent="0.25">
      <c r="A148" s="102"/>
      <c r="B148" s="103" t="s">
        <v>54</v>
      </c>
      <c r="C148" s="104"/>
      <c r="D148" s="105" t="s">
        <v>83</v>
      </c>
      <c r="E148" s="106"/>
      <c r="F148" s="156" t="str">
        <f t="shared" si="34"/>
        <v/>
      </c>
      <c r="G148" s="107"/>
      <c r="H148" s="161" t="str">
        <f>IF(AND(D148="Regelbedarf",G148="ja"),Stammdaten!$B$7,IF(AND(D148="Regelbedarf anteilig",G148="ja"),Stammdaten!$B$7,""))</f>
        <v/>
      </c>
      <c r="I148" s="108"/>
      <c r="J148" s="168" t="str">
        <f t="shared" si="35"/>
        <v/>
      </c>
      <c r="K148" s="169" t="str">
        <f t="shared" si="36"/>
        <v/>
      </c>
      <c r="L148" s="170" t="str">
        <f t="shared" si="37"/>
        <v/>
      </c>
    </row>
    <row r="149" spans="1:12" x14ac:dyDescent="0.25">
      <c r="A149" s="102"/>
      <c r="B149" s="103"/>
      <c r="C149" s="104"/>
      <c r="D149" s="105"/>
      <c r="E149" s="106"/>
      <c r="F149" s="156" t="str">
        <f t="shared" si="34"/>
        <v/>
      </c>
      <c r="G149" s="107"/>
      <c r="H149" s="161" t="str">
        <f>IF(AND(D149="Regelbedarf",G149="ja"),Stammdaten!$B$7,IF(AND(D149="Regelbedarf anteilig",G149="ja"),Stammdaten!$B$7,""))</f>
        <v/>
      </c>
      <c r="I149" s="108"/>
      <c r="J149" s="168" t="str">
        <f t="shared" si="35"/>
        <v/>
      </c>
      <c r="K149" s="169" t="str">
        <f t="shared" si="36"/>
        <v/>
      </c>
      <c r="L149" s="170" t="str">
        <f t="shared" si="37"/>
        <v/>
      </c>
    </row>
    <row r="150" spans="1:12" x14ac:dyDescent="0.25">
      <c r="A150" s="102"/>
      <c r="B150" s="103"/>
      <c r="C150" s="104"/>
      <c r="D150" s="105"/>
      <c r="E150" s="106"/>
      <c r="F150" s="156" t="str">
        <f t="shared" si="34"/>
        <v/>
      </c>
      <c r="G150" s="107"/>
      <c r="H150" s="161" t="str">
        <f>IF(AND(D150="Regelbedarf",G150="ja"),Stammdaten!$B$7,IF(AND(D150="Regelbedarf anteilig",G150="ja"),Stammdaten!$B$7,""))</f>
        <v/>
      </c>
      <c r="I150" s="108"/>
      <c r="J150" s="168" t="str">
        <f t="shared" si="35"/>
        <v/>
      </c>
      <c r="K150" s="169" t="str">
        <f t="shared" si="36"/>
        <v/>
      </c>
      <c r="L150" s="170" t="str">
        <f t="shared" si="37"/>
        <v/>
      </c>
    </row>
    <row r="151" spans="1:12" x14ac:dyDescent="0.25">
      <c r="A151" s="102"/>
      <c r="B151" s="103"/>
      <c r="C151" s="104"/>
      <c r="D151" s="105"/>
      <c r="E151" s="106"/>
      <c r="F151" s="156" t="str">
        <f t="shared" si="34"/>
        <v/>
      </c>
      <c r="G151" s="107"/>
      <c r="H151" s="161" t="str">
        <f>IF(AND(D151="Regelbedarf",G151="ja"),Stammdaten!$B$7,IF(AND(D151="Regelbedarf anteilig",G151="ja"),Stammdaten!$B$7,""))</f>
        <v/>
      </c>
      <c r="I151" s="108"/>
      <c r="J151" s="168" t="str">
        <f t="shared" si="35"/>
        <v/>
      </c>
      <c r="K151" s="169" t="str">
        <f t="shared" si="36"/>
        <v/>
      </c>
      <c r="L151" s="170" t="str">
        <f t="shared" si="37"/>
        <v/>
      </c>
    </row>
    <row r="152" spans="1:12" x14ac:dyDescent="0.25">
      <c r="A152" s="123" t="s">
        <v>121</v>
      </c>
      <c r="B152" s="124"/>
      <c r="C152" s="111" t="str">
        <f>+$C$18</f>
        <v>Kosten p.a. für alle</v>
      </c>
      <c r="D152" s="111" t="str">
        <f>+$D$18</f>
        <v>Kostenzuordnung</v>
      </c>
      <c r="E152" s="112" t="str">
        <f>+$E$18</f>
        <v>Anteil RB %</v>
      </c>
      <c r="F152" s="157" t="str">
        <f>+$F$18</f>
        <v>Anteil RB €</v>
      </c>
      <c r="G152" s="111" t="str">
        <f>+$G$18</f>
        <v>Aufteil. auf alle?</v>
      </c>
      <c r="H152" s="162" t="str">
        <f>+$H$18</f>
        <v>Verteilung auf alle</v>
      </c>
      <c r="I152" s="112" t="str">
        <f>+$I$18</f>
        <v>indiv. Teiler</v>
      </c>
      <c r="J152" s="171" t="str">
        <f>+$J$18</f>
        <v>Regelbed.fin. für alle:</v>
      </c>
      <c r="K152" s="171" t="str">
        <f>+$K$18</f>
        <v>zusätzlich individuell:</v>
      </c>
      <c r="L152" s="172"/>
    </row>
    <row r="153" spans="1:12" ht="22.5" x14ac:dyDescent="0.25">
      <c r="A153" s="102"/>
      <c r="B153" s="103" t="s">
        <v>55</v>
      </c>
      <c r="C153" s="104"/>
      <c r="D153" s="105" t="s">
        <v>429</v>
      </c>
      <c r="E153" s="106"/>
      <c r="F153" s="156" t="str">
        <f t="shared" ref="F153:F158" si="38">+IF(D153="Regelbedarf anteilig",C153*E153,IF(D153="Regelbedarf",C153,""))</f>
        <v/>
      </c>
      <c r="G153" s="107"/>
      <c r="H153" s="161" t="str">
        <f>IF(AND(D153="Regelbedarf",G153="ja"),Stammdaten!$B$7,IF(AND(D153="Regelbedarf anteilig",G153="ja"),Stammdaten!$B$7,""))</f>
        <v/>
      </c>
      <c r="I153" s="108"/>
      <c r="J153" s="168" t="str">
        <f t="shared" ref="J153:J158" si="39">IF(G153="ja",ROUND((F153/H153/12*$J$16),2),"")</f>
        <v/>
      </c>
      <c r="K153" s="169" t="str">
        <f t="shared" ref="K153:K158" si="40">IF(G153="nein",ROUND((F153/I153/12*$K$16),2),"")</f>
        <v/>
      </c>
      <c r="L153" s="170" t="str">
        <f t="shared" ref="L153:L158" si="41">+IF(AND(D153="Regelbedarf anteilig",E153=""),"Bitte geben Sie einen geschätzten prozentualen Anteil Regelbedarf in Spalte E ein.",IF(AND(G153="nein",I153=""),"Bitte geben Sie in Spalte I ein, auf wie viele Personen die Kosten verteilt werden sollen.",IF(AND(D153="Regelbedarf",E153&gt;0),"Bitte geben Sie in Spalte D Regelbedarf anteilig ein, wenn die Kosten nur anteilig dem Regelbedarf zuzuordnen sind, oder löschen SIe die ANgabe in Spalte E.","")))</f>
        <v/>
      </c>
    </row>
    <row r="154" spans="1:12" ht="24" customHeight="1" x14ac:dyDescent="0.25">
      <c r="A154" s="102"/>
      <c r="B154" s="103" t="s">
        <v>56</v>
      </c>
      <c r="C154" s="104"/>
      <c r="D154" s="105" t="s">
        <v>429</v>
      </c>
      <c r="E154" s="106"/>
      <c r="F154" s="156" t="str">
        <f t="shared" si="38"/>
        <v/>
      </c>
      <c r="G154" s="107"/>
      <c r="H154" s="161" t="str">
        <f>IF(AND(D154="Regelbedarf",G154="ja"),Stammdaten!$B$7,IF(AND(D154="Regelbedarf anteilig",G154="ja"),Stammdaten!$B$7,""))</f>
        <v/>
      </c>
      <c r="I154" s="108"/>
      <c r="J154" s="168" t="str">
        <f t="shared" si="39"/>
        <v/>
      </c>
      <c r="K154" s="169" t="str">
        <f t="shared" si="40"/>
        <v/>
      </c>
      <c r="L154" s="170" t="str">
        <f t="shared" si="41"/>
        <v/>
      </c>
    </row>
    <row r="155" spans="1:12" ht="26.25" customHeight="1" x14ac:dyDescent="0.25">
      <c r="A155" s="102"/>
      <c r="B155" s="103" t="s">
        <v>57</v>
      </c>
      <c r="C155" s="104"/>
      <c r="D155" s="105" t="s">
        <v>86</v>
      </c>
      <c r="E155" s="106"/>
      <c r="F155" s="156" t="str">
        <f t="shared" si="38"/>
        <v/>
      </c>
      <c r="G155" s="107"/>
      <c r="H155" s="161" t="str">
        <f>IF(AND(D155="Regelbedarf",G155="ja"),Stammdaten!$B$7,IF(AND(D155="Regelbedarf anteilig",G155="ja"),Stammdaten!$B$7,""))</f>
        <v/>
      </c>
      <c r="I155" s="108"/>
      <c r="J155" s="168" t="str">
        <f t="shared" si="39"/>
        <v/>
      </c>
      <c r="K155" s="169" t="str">
        <f t="shared" si="40"/>
        <v/>
      </c>
      <c r="L155" s="170" t="str">
        <f t="shared" si="41"/>
        <v/>
      </c>
    </row>
    <row r="156" spans="1:12" x14ac:dyDescent="0.25">
      <c r="A156" s="102"/>
      <c r="B156" s="103"/>
      <c r="C156" s="104"/>
      <c r="D156" s="105"/>
      <c r="E156" s="106"/>
      <c r="F156" s="156" t="str">
        <f t="shared" si="38"/>
        <v/>
      </c>
      <c r="G156" s="107"/>
      <c r="H156" s="161" t="str">
        <f>IF(AND(D156="Regelbedarf",G156="ja"),Stammdaten!$B$7,IF(AND(D156="Regelbedarf anteilig",G156="ja"),Stammdaten!$B$7,""))</f>
        <v/>
      </c>
      <c r="I156" s="108"/>
      <c r="J156" s="168" t="str">
        <f t="shared" si="39"/>
        <v/>
      </c>
      <c r="K156" s="169" t="str">
        <f t="shared" si="40"/>
        <v/>
      </c>
      <c r="L156" s="170" t="str">
        <f t="shared" si="41"/>
        <v/>
      </c>
    </row>
    <row r="157" spans="1:12" x14ac:dyDescent="0.25">
      <c r="A157" s="102"/>
      <c r="B157" s="103"/>
      <c r="C157" s="104"/>
      <c r="D157" s="105"/>
      <c r="E157" s="106"/>
      <c r="F157" s="156" t="str">
        <f t="shared" si="38"/>
        <v/>
      </c>
      <c r="G157" s="107"/>
      <c r="H157" s="161" t="str">
        <f>IF(AND(D157="Regelbedarf",G157="ja"),Stammdaten!$B$7,IF(AND(D157="Regelbedarf anteilig",G157="ja"),Stammdaten!$B$7,""))</f>
        <v/>
      </c>
      <c r="I157" s="108"/>
      <c r="J157" s="168" t="str">
        <f t="shared" si="39"/>
        <v/>
      </c>
      <c r="K157" s="169" t="str">
        <f t="shared" si="40"/>
        <v/>
      </c>
      <c r="L157" s="170" t="str">
        <f t="shared" si="41"/>
        <v/>
      </c>
    </row>
    <row r="158" spans="1:12" x14ac:dyDescent="0.25">
      <c r="A158" s="102"/>
      <c r="B158" s="103"/>
      <c r="C158" s="104"/>
      <c r="D158" s="105"/>
      <c r="E158" s="106"/>
      <c r="F158" s="156" t="str">
        <f t="shared" si="38"/>
        <v/>
      </c>
      <c r="G158" s="107"/>
      <c r="H158" s="161" t="str">
        <f>IF(AND(D158="Regelbedarf",G158="ja"),Stammdaten!$B$7,IF(AND(D158="Regelbedarf anteilig",G158="ja"),Stammdaten!$B$7,""))</f>
        <v/>
      </c>
      <c r="I158" s="108"/>
      <c r="J158" s="168" t="str">
        <f t="shared" si="39"/>
        <v/>
      </c>
      <c r="K158" s="169" t="str">
        <f t="shared" si="40"/>
        <v/>
      </c>
      <c r="L158" s="170" t="str">
        <f t="shared" si="41"/>
        <v/>
      </c>
    </row>
    <row r="159" spans="1:12" x14ac:dyDescent="0.25">
      <c r="A159" s="123" t="s">
        <v>122</v>
      </c>
      <c r="B159" s="124"/>
      <c r="C159" s="111" t="str">
        <f>+$C$18</f>
        <v>Kosten p.a. für alle</v>
      </c>
      <c r="D159" s="111" t="str">
        <f>+$D$18</f>
        <v>Kostenzuordnung</v>
      </c>
      <c r="E159" s="112" t="str">
        <f>+$E$18</f>
        <v>Anteil RB %</v>
      </c>
      <c r="F159" s="157" t="str">
        <f>+$F$18</f>
        <v>Anteil RB €</v>
      </c>
      <c r="G159" s="111" t="str">
        <f>+$G$18</f>
        <v>Aufteil. auf alle?</v>
      </c>
      <c r="H159" s="162" t="str">
        <f>+$H$18</f>
        <v>Verteilung auf alle</v>
      </c>
      <c r="I159" s="112" t="str">
        <f>+$I$18</f>
        <v>indiv. Teiler</v>
      </c>
      <c r="J159" s="171" t="str">
        <f>+$J$18</f>
        <v>Regelbed.fin. für alle:</v>
      </c>
      <c r="K159" s="171" t="str">
        <f>+$K$18</f>
        <v>zusätzlich individuell:</v>
      </c>
      <c r="L159" s="172"/>
    </row>
    <row r="160" spans="1:12" ht="22.5" x14ac:dyDescent="0.25">
      <c r="A160" s="102"/>
      <c r="B160" s="103" t="s">
        <v>58</v>
      </c>
      <c r="C160" s="104"/>
      <c r="D160" s="105" t="s">
        <v>429</v>
      </c>
      <c r="E160" s="106"/>
      <c r="F160" s="156" t="str">
        <f t="shared" ref="F160:F168" si="42">+IF(D160="Regelbedarf anteilig",C160*E160,IF(D160="Regelbedarf",C160,""))</f>
        <v/>
      </c>
      <c r="G160" s="107"/>
      <c r="H160" s="161" t="str">
        <f>IF(AND(D160="Regelbedarf",G160="ja"),Stammdaten!$B$7,IF(AND(D160="Regelbedarf anteilig",G160="ja"),Stammdaten!$B$7,""))</f>
        <v/>
      </c>
      <c r="I160" s="108"/>
      <c r="J160" s="168" t="str">
        <f t="shared" ref="J160:J168" si="43">IF(G160="ja",ROUND((F160/H160/12*$J$16),2),"")</f>
        <v/>
      </c>
      <c r="K160" s="169" t="str">
        <f t="shared" ref="K160:K168" si="44">IF(G160="nein",ROUND((F160/I160/12*$K$16),2),"")</f>
        <v/>
      </c>
      <c r="L160" s="170" t="str">
        <f t="shared" ref="L160:L168" si="45">+IF(AND(D160="Regelbedarf anteilig",E160=""),"Bitte geben Sie einen geschätzten prozentualen Anteil Regelbedarf in Spalte E ein.",IF(AND(G160="nein",I160=""),"Bitte geben Sie in Spalte I ein, auf wie viele Personen die Kosten verteilt werden sollen.",IF(AND(D160="Regelbedarf",E160&gt;0),"Bitte geben Sie in Spalte D Regelbedarf anteilig ein, wenn die Kosten nur anteilig dem Regelbedarf zuzuordnen sind, oder löschen SIe die ANgabe in Spalte E.","")))</f>
        <v/>
      </c>
    </row>
    <row r="161" spans="1:12" x14ac:dyDescent="0.25">
      <c r="A161" s="102"/>
      <c r="B161" s="103" t="s">
        <v>138</v>
      </c>
      <c r="C161" s="104"/>
      <c r="D161" s="105" t="s">
        <v>429</v>
      </c>
      <c r="E161" s="106"/>
      <c r="F161" s="156" t="str">
        <f t="shared" si="42"/>
        <v/>
      </c>
      <c r="G161" s="107"/>
      <c r="H161" s="161" t="str">
        <f>IF(AND(D161="Regelbedarf",G161="ja"),Stammdaten!$B$7,IF(AND(D161="Regelbedarf anteilig",G161="ja"),Stammdaten!$B$7,""))</f>
        <v/>
      </c>
      <c r="I161" s="108"/>
      <c r="J161" s="168" t="str">
        <f t="shared" si="43"/>
        <v/>
      </c>
      <c r="K161" s="169" t="str">
        <f t="shared" si="44"/>
        <v/>
      </c>
      <c r="L161" s="170" t="str">
        <f t="shared" si="45"/>
        <v/>
      </c>
    </row>
    <row r="162" spans="1:12" x14ac:dyDescent="0.25">
      <c r="A162" s="102"/>
      <c r="B162" s="103" t="s">
        <v>139</v>
      </c>
      <c r="C162" s="104"/>
      <c r="D162" s="105" t="s">
        <v>83</v>
      </c>
      <c r="E162" s="106"/>
      <c r="F162" s="156" t="str">
        <f t="shared" si="42"/>
        <v/>
      </c>
      <c r="G162" s="107"/>
      <c r="H162" s="161" t="str">
        <f>IF(AND(D162="Regelbedarf",G162="ja"),Stammdaten!$B$7,IF(AND(D162="Regelbedarf anteilig",G162="ja"),Stammdaten!$B$7,""))</f>
        <v/>
      </c>
      <c r="I162" s="108"/>
      <c r="J162" s="168" t="str">
        <f t="shared" si="43"/>
        <v/>
      </c>
      <c r="K162" s="169" t="str">
        <f t="shared" si="44"/>
        <v/>
      </c>
      <c r="L162" s="170" t="str">
        <f t="shared" si="45"/>
        <v/>
      </c>
    </row>
    <row r="163" spans="1:12" ht="22.5" x14ac:dyDescent="0.25">
      <c r="A163" s="102"/>
      <c r="B163" s="103" t="s">
        <v>59</v>
      </c>
      <c r="C163" s="104"/>
      <c r="D163" s="105" t="s">
        <v>86</v>
      </c>
      <c r="E163" s="106"/>
      <c r="F163" s="156" t="str">
        <f t="shared" si="42"/>
        <v/>
      </c>
      <c r="G163" s="107"/>
      <c r="H163" s="161" t="str">
        <f>IF(AND(D163="Regelbedarf",G163="ja"),Stammdaten!$B$7,IF(AND(D163="Regelbedarf anteilig",G163="ja"),Stammdaten!$B$7,""))</f>
        <v/>
      </c>
      <c r="I163" s="108"/>
      <c r="J163" s="168" t="str">
        <f t="shared" si="43"/>
        <v/>
      </c>
      <c r="K163" s="169" t="str">
        <f t="shared" si="44"/>
        <v/>
      </c>
      <c r="L163" s="170" t="str">
        <f t="shared" si="45"/>
        <v/>
      </c>
    </row>
    <row r="164" spans="1:12" x14ac:dyDescent="0.25">
      <c r="A164" s="102"/>
      <c r="B164" s="103" t="s">
        <v>60</v>
      </c>
      <c r="C164" s="104"/>
      <c r="D164" s="105" t="s">
        <v>429</v>
      </c>
      <c r="E164" s="106"/>
      <c r="F164" s="156" t="str">
        <f t="shared" si="42"/>
        <v/>
      </c>
      <c r="G164" s="107"/>
      <c r="H164" s="161" t="str">
        <f>IF(AND(D164="Regelbedarf",G164="ja"),Stammdaten!$B$7,IF(AND(D164="Regelbedarf anteilig",G164="ja"),Stammdaten!$B$7,""))</f>
        <v/>
      </c>
      <c r="I164" s="108"/>
      <c r="J164" s="168" t="str">
        <f t="shared" si="43"/>
        <v/>
      </c>
      <c r="K164" s="169" t="str">
        <f t="shared" si="44"/>
        <v/>
      </c>
      <c r="L164" s="170" t="str">
        <f t="shared" si="45"/>
        <v/>
      </c>
    </row>
    <row r="165" spans="1:12" x14ac:dyDescent="0.25">
      <c r="A165" s="102"/>
      <c r="B165" s="103" t="s">
        <v>359</v>
      </c>
      <c r="C165" s="104"/>
      <c r="D165" s="105" t="s">
        <v>429</v>
      </c>
      <c r="E165" s="106"/>
      <c r="F165" s="156" t="str">
        <f t="shared" si="42"/>
        <v/>
      </c>
      <c r="G165" s="107"/>
      <c r="H165" s="161" t="str">
        <f>IF(AND(D165="Regelbedarf",G165="ja"),Stammdaten!$B$7,IF(AND(D165="Regelbedarf anteilig",G165="ja"),Stammdaten!$B$7,""))</f>
        <v/>
      </c>
      <c r="I165" s="108"/>
      <c r="J165" s="168" t="str">
        <f t="shared" si="43"/>
        <v/>
      </c>
      <c r="K165" s="169" t="str">
        <f t="shared" si="44"/>
        <v/>
      </c>
      <c r="L165" s="170" t="str">
        <f t="shared" si="45"/>
        <v/>
      </c>
    </row>
    <row r="166" spans="1:12" x14ac:dyDescent="0.25">
      <c r="A166" s="102"/>
      <c r="B166" s="103"/>
      <c r="C166" s="104"/>
      <c r="D166" s="105"/>
      <c r="E166" s="106"/>
      <c r="F166" s="156" t="str">
        <f t="shared" si="42"/>
        <v/>
      </c>
      <c r="G166" s="107"/>
      <c r="H166" s="161" t="str">
        <f>IF(AND(D166="Regelbedarf",G166="ja"),Stammdaten!$B$7,IF(AND(D166="Regelbedarf anteilig",G166="ja"),Stammdaten!$B$7,""))</f>
        <v/>
      </c>
      <c r="I166" s="108"/>
      <c r="J166" s="168" t="str">
        <f t="shared" si="43"/>
        <v/>
      </c>
      <c r="K166" s="169" t="str">
        <f t="shared" si="44"/>
        <v/>
      </c>
      <c r="L166" s="170" t="str">
        <f t="shared" si="45"/>
        <v/>
      </c>
    </row>
    <row r="167" spans="1:12" x14ac:dyDescent="0.25">
      <c r="A167" s="102"/>
      <c r="B167" s="103"/>
      <c r="C167" s="104"/>
      <c r="D167" s="105"/>
      <c r="E167" s="106"/>
      <c r="F167" s="156" t="str">
        <f t="shared" si="42"/>
        <v/>
      </c>
      <c r="G167" s="107"/>
      <c r="H167" s="161" t="str">
        <f>IF(AND(D167="Regelbedarf",G167="ja"),Stammdaten!$B$7,IF(AND(D167="Regelbedarf anteilig",G167="ja"),Stammdaten!$B$7,""))</f>
        <v/>
      </c>
      <c r="I167" s="108"/>
      <c r="J167" s="168" t="str">
        <f t="shared" si="43"/>
        <v/>
      </c>
      <c r="K167" s="169" t="str">
        <f t="shared" si="44"/>
        <v/>
      </c>
      <c r="L167" s="170" t="str">
        <f t="shared" si="45"/>
        <v/>
      </c>
    </row>
    <row r="168" spans="1:12" x14ac:dyDescent="0.25">
      <c r="A168" s="102"/>
      <c r="B168" s="103"/>
      <c r="C168" s="104"/>
      <c r="D168" s="105"/>
      <c r="E168" s="106"/>
      <c r="F168" s="156" t="str">
        <f t="shared" si="42"/>
        <v/>
      </c>
      <c r="G168" s="107"/>
      <c r="H168" s="161" t="str">
        <f>IF(AND(D168="Regelbedarf",G168="ja"),Stammdaten!$B$7,IF(AND(D168="Regelbedarf anteilig",G168="ja"),Stammdaten!$B$7,""))</f>
        <v/>
      </c>
      <c r="I168" s="108"/>
      <c r="J168" s="168" t="str">
        <f t="shared" si="43"/>
        <v/>
      </c>
      <c r="K168" s="169" t="str">
        <f t="shared" si="44"/>
        <v/>
      </c>
      <c r="L168" s="170" t="str">
        <f t="shared" si="45"/>
        <v/>
      </c>
    </row>
    <row r="169" spans="1:12" x14ac:dyDescent="0.25">
      <c r="A169" s="123" t="s">
        <v>123</v>
      </c>
      <c r="B169" s="124"/>
      <c r="C169" s="111" t="str">
        <f>+$C$18</f>
        <v>Kosten p.a. für alle</v>
      </c>
      <c r="D169" s="111" t="str">
        <f>+$D$18</f>
        <v>Kostenzuordnung</v>
      </c>
      <c r="E169" s="112" t="str">
        <f>+$E$18</f>
        <v>Anteil RB %</v>
      </c>
      <c r="F169" s="157" t="str">
        <f>+$F$18</f>
        <v>Anteil RB €</v>
      </c>
      <c r="G169" s="111" t="str">
        <f>+$G$18</f>
        <v>Aufteil. auf alle?</v>
      </c>
      <c r="H169" s="162" t="str">
        <f>+$H$18</f>
        <v>Verteilung auf alle</v>
      </c>
      <c r="I169" s="112" t="str">
        <f>+$I$18</f>
        <v>indiv. Teiler</v>
      </c>
      <c r="J169" s="171" t="str">
        <f>+$J$18</f>
        <v>Regelbed.fin. für alle:</v>
      </c>
      <c r="K169" s="171" t="str">
        <f>+$K$18</f>
        <v>zusätzlich individuell:</v>
      </c>
      <c r="L169" s="172"/>
    </row>
    <row r="170" spans="1:12" ht="22.5" x14ac:dyDescent="0.25">
      <c r="A170" s="102"/>
      <c r="B170" s="103" t="s">
        <v>61</v>
      </c>
      <c r="C170" s="104"/>
      <c r="D170" s="105" t="s">
        <v>83</v>
      </c>
      <c r="E170" s="106"/>
      <c r="F170" s="156" t="str">
        <f t="shared" ref="F170:F198" si="46">+IF(D170="Regelbedarf anteilig",C170*E170,IF(D170="Regelbedarf",C170,""))</f>
        <v/>
      </c>
      <c r="G170" s="107"/>
      <c r="H170" s="161" t="str">
        <f>IF(AND(D170="Regelbedarf",G170="ja"),Stammdaten!$B$7,IF(AND(D170="Regelbedarf anteilig",G170="ja"),Stammdaten!$B$7,""))</f>
        <v/>
      </c>
      <c r="I170" s="108"/>
      <c r="J170" s="168" t="str">
        <f t="shared" ref="J170:J198" si="47">IF(G170="ja",ROUND((F170/H170/12*$J$16),2),"")</f>
        <v/>
      </c>
      <c r="K170" s="169" t="str">
        <f t="shared" ref="K170:K198" si="48">IF(G170="nein",ROUND((F170/I170/12*$K$16),2),"")</f>
        <v/>
      </c>
      <c r="L170" s="170" t="str">
        <f t="shared" ref="L170:L198" si="49">+IF(AND(D170="Regelbedarf anteilig",E170=""),"Bitte geben Sie einen geschätzten prozentualen Anteil Regelbedarf in Spalte E ein.",IF(AND(G170="nein",I170=""),"Bitte geben Sie in Spalte I ein, auf wie viele Personen die Kosten verteilt werden sollen.",IF(AND(D170="Regelbedarf",E170&gt;0),"Bitte geben Sie in Spalte D Regelbedarf anteilig ein, wenn die Kosten nur anteilig dem Regelbedarf zuzuordnen sind, oder löschen SIe die ANgabe in Spalte E.","")))</f>
        <v/>
      </c>
    </row>
    <row r="171" spans="1:12" x14ac:dyDescent="0.25">
      <c r="A171" s="102"/>
      <c r="B171" s="103" t="s">
        <v>62</v>
      </c>
      <c r="C171" s="104"/>
      <c r="D171" s="105" t="s">
        <v>83</v>
      </c>
      <c r="E171" s="106"/>
      <c r="F171" s="156" t="str">
        <f t="shared" si="46"/>
        <v/>
      </c>
      <c r="G171" s="107"/>
      <c r="H171" s="161" t="str">
        <f>IF(AND(D171="Regelbedarf",G171="ja"),Stammdaten!$B$7,IF(AND(D171="Regelbedarf anteilig",G171="ja"),Stammdaten!$B$7,""))</f>
        <v/>
      </c>
      <c r="I171" s="108"/>
      <c r="J171" s="168" t="str">
        <f t="shared" si="47"/>
        <v/>
      </c>
      <c r="K171" s="169" t="str">
        <f t="shared" si="48"/>
        <v/>
      </c>
      <c r="L171" s="170" t="str">
        <f t="shared" si="49"/>
        <v/>
      </c>
    </row>
    <row r="172" spans="1:12" x14ac:dyDescent="0.25">
      <c r="A172" s="102"/>
      <c r="B172" s="103" t="s">
        <v>63</v>
      </c>
      <c r="C172" s="104"/>
      <c r="D172" s="105" t="s">
        <v>429</v>
      </c>
      <c r="E172" s="106"/>
      <c r="F172" s="156" t="str">
        <f t="shared" si="46"/>
        <v/>
      </c>
      <c r="G172" s="107"/>
      <c r="H172" s="161" t="str">
        <f>IF(AND(D172="Regelbedarf",G172="ja"),Stammdaten!$B$7,IF(AND(D172="Regelbedarf anteilig",G172="ja"),Stammdaten!$B$7,""))</f>
        <v/>
      </c>
      <c r="I172" s="108"/>
      <c r="J172" s="168" t="str">
        <f t="shared" si="47"/>
        <v/>
      </c>
      <c r="K172" s="169" t="str">
        <f t="shared" si="48"/>
        <v/>
      </c>
      <c r="L172" s="170" t="str">
        <f t="shared" si="49"/>
        <v/>
      </c>
    </row>
    <row r="173" spans="1:12" x14ac:dyDescent="0.25">
      <c r="A173" s="102"/>
      <c r="B173" s="103" t="s">
        <v>64</v>
      </c>
      <c r="C173" s="104"/>
      <c r="D173" s="105" t="s">
        <v>429</v>
      </c>
      <c r="E173" s="106"/>
      <c r="F173" s="156" t="str">
        <f t="shared" si="46"/>
        <v/>
      </c>
      <c r="G173" s="107"/>
      <c r="H173" s="161" t="str">
        <f>IF(AND(D173="Regelbedarf",G173="ja"),Stammdaten!$B$7,IF(AND(D173="Regelbedarf anteilig",G173="ja"),Stammdaten!$B$7,""))</f>
        <v/>
      </c>
      <c r="I173" s="108"/>
      <c r="J173" s="168" t="str">
        <f t="shared" si="47"/>
        <v/>
      </c>
      <c r="K173" s="169" t="str">
        <f t="shared" si="48"/>
        <v/>
      </c>
      <c r="L173" s="170" t="str">
        <f t="shared" si="49"/>
        <v/>
      </c>
    </row>
    <row r="174" spans="1:12" x14ac:dyDescent="0.25">
      <c r="A174" s="102"/>
      <c r="B174" s="103" t="s">
        <v>65</v>
      </c>
      <c r="C174" s="104"/>
      <c r="D174" s="105" t="s">
        <v>429</v>
      </c>
      <c r="E174" s="106"/>
      <c r="F174" s="156" t="str">
        <f t="shared" si="46"/>
        <v/>
      </c>
      <c r="G174" s="107"/>
      <c r="H174" s="161" t="str">
        <f>IF(AND(D174="Regelbedarf",G174="ja"),Stammdaten!$B$7,IF(AND(D174="Regelbedarf anteilig",G174="ja"),Stammdaten!$B$7,""))</f>
        <v/>
      </c>
      <c r="I174" s="108"/>
      <c r="J174" s="168" t="str">
        <f t="shared" si="47"/>
        <v/>
      </c>
      <c r="K174" s="169" t="str">
        <f t="shared" si="48"/>
        <v/>
      </c>
      <c r="L174" s="170" t="str">
        <f t="shared" si="49"/>
        <v/>
      </c>
    </row>
    <row r="175" spans="1:12" x14ac:dyDescent="0.25">
      <c r="A175" s="102"/>
      <c r="B175" s="103" t="s">
        <v>66</v>
      </c>
      <c r="C175" s="104"/>
      <c r="D175" s="105" t="s">
        <v>429</v>
      </c>
      <c r="E175" s="106"/>
      <c r="F175" s="156" t="str">
        <f t="shared" si="46"/>
        <v/>
      </c>
      <c r="G175" s="107"/>
      <c r="H175" s="161" t="str">
        <f>IF(AND(D175="Regelbedarf",G175="ja"),Stammdaten!$B$7,IF(AND(D175="Regelbedarf anteilig",G175="ja"),Stammdaten!$B$7,""))</f>
        <v/>
      </c>
      <c r="I175" s="108"/>
      <c r="J175" s="168" t="str">
        <f t="shared" si="47"/>
        <v/>
      </c>
      <c r="K175" s="169" t="str">
        <f t="shared" si="48"/>
        <v/>
      </c>
      <c r="L175" s="170" t="str">
        <f t="shared" si="49"/>
        <v/>
      </c>
    </row>
    <row r="176" spans="1:12" x14ac:dyDescent="0.25">
      <c r="A176" s="102"/>
      <c r="B176" s="103" t="s">
        <v>67</v>
      </c>
      <c r="C176" s="104"/>
      <c r="D176" s="105" t="s">
        <v>429</v>
      </c>
      <c r="E176" s="106"/>
      <c r="F176" s="156" t="str">
        <f t="shared" si="46"/>
        <v/>
      </c>
      <c r="G176" s="107"/>
      <c r="H176" s="161" t="str">
        <f>IF(AND(D176="Regelbedarf",G176="ja"),Stammdaten!$B$7,IF(AND(D176="Regelbedarf anteilig",G176="ja"),Stammdaten!$B$7,""))</f>
        <v/>
      </c>
      <c r="I176" s="108"/>
      <c r="J176" s="168" t="str">
        <f t="shared" si="47"/>
        <v/>
      </c>
      <c r="K176" s="169" t="str">
        <f t="shared" si="48"/>
        <v/>
      </c>
      <c r="L176" s="170" t="str">
        <f t="shared" si="49"/>
        <v/>
      </c>
    </row>
    <row r="177" spans="1:12" ht="33.75" x14ac:dyDescent="0.25">
      <c r="A177" s="102"/>
      <c r="B177" s="103" t="s">
        <v>140</v>
      </c>
      <c r="C177" s="104"/>
      <c r="D177" s="105" t="s">
        <v>83</v>
      </c>
      <c r="E177" s="106"/>
      <c r="F177" s="156" t="str">
        <f t="shared" si="46"/>
        <v/>
      </c>
      <c r="G177" s="107"/>
      <c r="H177" s="161" t="str">
        <f>IF(AND(D177="Regelbedarf",G177="ja"),Stammdaten!$B$7,IF(AND(D177="Regelbedarf anteilig",G177="ja"),Stammdaten!$B$7,""))</f>
        <v/>
      </c>
      <c r="I177" s="108"/>
      <c r="J177" s="168" t="str">
        <f t="shared" si="47"/>
        <v/>
      </c>
      <c r="K177" s="169" t="str">
        <f t="shared" si="48"/>
        <v/>
      </c>
      <c r="L177" s="170" t="str">
        <f t="shared" si="49"/>
        <v/>
      </c>
    </row>
    <row r="178" spans="1:12" x14ac:dyDescent="0.25">
      <c r="A178" s="102"/>
      <c r="B178" s="103" t="s">
        <v>68</v>
      </c>
      <c r="C178" s="104"/>
      <c r="D178" s="105" t="s">
        <v>83</v>
      </c>
      <c r="E178" s="106"/>
      <c r="F178" s="156" t="str">
        <f t="shared" si="46"/>
        <v/>
      </c>
      <c r="G178" s="107"/>
      <c r="H178" s="161" t="str">
        <f>IF(AND(D178="Regelbedarf",G178="ja"),Stammdaten!$B$7,IF(AND(D178="Regelbedarf anteilig",G178="ja"),Stammdaten!$B$7,""))</f>
        <v/>
      </c>
      <c r="I178" s="108"/>
      <c r="J178" s="168" t="str">
        <f t="shared" si="47"/>
        <v/>
      </c>
      <c r="K178" s="169" t="str">
        <f t="shared" si="48"/>
        <v/>
      </c>
      <c r="L178" s="170" t="str">
        <f t="shared" si="49"/>
        <v/>
      </c>
    </row>
    <row r="179" spans="1:12" ht="22.5" x14ac:dyDescent="0.25">
      <c r="A179" s="102"/>
      <c r="B179" s="103" t="s">
        <v>69</v>
      </c>
      <c r="C179" s="104"/>
      <c r="D179" s="105" t="s">
        <v>83</v>
      </c>
      <c r="E179" s="106"/>
      <c r="F179" s="156" t="str">
        <f t="shared" si="46"/>
        <v/>
      </c>
      <c r="G179" s="107"/>
      <c r="H179" s="161" t="str">
        <f>IF(AND(D179="Regelbedarf",G179="ja"),Stammdaten!$B$7,IF(AND(D179="Regelbedarf anteilig",G179="ja"),Stammdaten!$B$7,""))</f>
        <v/>
      </c>
      <c r="I179" s="108"/>
      <c r="J179" s="168" t="str">
        <f t="shared" si="47"/>
        <v/>
      </c>
      <c r="K179" s="169" t="str">
        <f t="shared" si="48"/>
        <v/>
      </c>
      <c r="L179" s="170" t="str">
        <f t="shared" si="49"/>
        <v/>
      </c>
    </row>
    <row r="180" spans="1:12" ht="22.5" x14ac:dyDescent="0.25">
      <c r="A180" s="102"/>
      <c r="B180" s="103" t="s">
        <v>70</v>
      </c>
      <c r="C180" s="104"/>
      <c r="D180" s="105" t="s">
        <v>83</v>
      </c>
      <c r="E180" s="106"/>
      <c r="F180" s="156" t="str">
        <f t="shared" si="46"/>
        <v/>
      </c>
      <c r="G180" s="107"/>
      <c r="H180" s="161" t="str">
        <f>IF(AND(D180="Regelbedarf",G180="ja"),Stammdaten!$B$7,IF(AND(D180="Regelbedarf anteilig",G180="ja"),Stammdaten!$B$7,""))</f>
        <v/>
      </c>
      <c r="I180" s="108"/>
      <c r="J180" s="168" t="str">
        <f t="shared" si="47"/>
        <v/>
      </c>
      <c r="K180" s="169" t="str">
        <f t="shared" si="48"/>
        <v/>
      </c>
      <c r="L180" s="170" t="str">
        <f t="shared" si="49"/>
        <v/>
      </c>
    </row>
    <row r="181" spans="1:12" x14ac:dyDescent="0.25">
      <c r="A181" s="102"/>
      <c r="B181" s="103" t="s">
        <v>71</v>
      </c>
      <c r="C181" s="104"/>
      <c r="D181" s="105" t="s">
        <v>83</v>
      </c>
      <c r="E181" s="106"/>
      <c r="F181" s="156" t="str">
        <f t="shared" si="46"/>
        <v/>
      </c>
      <c r="G181" s="107"/>
      <c r="H181" s="161" t="str">
        <f>IF(AND(D181="Regelbedarf",G181="ja"),Stammdaten!$B$7,IF(AND(D181="Regelbedarf anteilig",G181="ja"),Stammdaten!$B$7,""))</f>
        <v/>
      </c>
      <c r="I181" s="108"/>
      <c r="J181" s="168" t="str">
        <f t="shared" si="47"/>
        <v/>
      </c>
      <c r="K181" s="169" t="str">
        <f t="shared" si="48"/>
        <v/>
      </c>
      <c r="L181" s="170" t="str">
        <f t="shared" si="49"/>
        <v/>
      </c>
    </row>
    <row r="182" spans="1:12" x14ac:dyDescent="0.25">
      <c r="A182" s="102"/>
      <c r="B182" s="103" t="s">
        <v>72</v>
      </c>
      <c r="C182" s="104"/>
      <c r="D182" s="105" t="s">
        <v>83</v>
      </c>
      <c r="E182" s="106"/>
      <c r="F182" s="156" t="str">
        <f t="shared" si="46"/>
        <v/>
      </c>
      <c r="G182" s="107"/>
      <c r="H182" s="161" t="str">
        <f>IF(AND(D182="Regelbedarf",G182="ja"),Stammdaten!$B$7,IF(AND(D182="Regelbedarf anteilig",G182="ja"),Stammdaten!$B$7,""))</f>
        <v/>
      </c>
      <c r="I182" s="108"/>
      <c r="J182" s="168" t="str">
        <f t="shared" si="47"/>
        <v/>
      </c>
      <c r="K182" s="169" t="str">
        <f t="shared" si="48"/>
        <v/>
      </c>
      <c r="L182" s="170" t="str">
        <f t="shared" si="49"/>
        <v/>
      </c>
    </row>
    <row r="183" spans="1:12" ht="22.5" x14ac:dyDescent="0.25">
      <c r="A183" s="102"/>
      <c r="B183" s="103" t="s">
        <v>73</v>
      </c>
      <c r="C183" s="104"/>
      <c r="D183" s="105" t="s">
        <v>83</v>
      </c>
      <c r="E183" s="106"/>
      <c r="F183" s="156" t="str">
        <f t="shared" si="46"/>
        <v/>
      </c>
      <c r="G183" s="107"/>
      <c r="H183" s="161" t="str">
        <f>IF(AND(D183="Regelbedarf",G183="ja"),Stammdaten!$B$7,IF(AND(D183="Regelbedarf anteilig",G183="ja"),Stammdaten!$B$7,""))</f>
        <v/>
      </c>
      <c r="I183" s="108"/>
      <c r="J183" s="168" t="str">
        <f t="shared" si="47"/>
        <v/>
      </c>
      <c r="K183" s="169" t="str">
        <f t="shared" si="48"/>
        <v/>
      </c>
      <c r="L183" s="170" t="str">
        <f t="shared" si="49"/>
        <v/>
      </c>
    </row>
    <row r="184" spans="1:12" x14ac:dyDescent="0.25">
      <c r="A184" s="102"/>
      <c r="B184" s="103" t="s">
        <v>74</v>
      </c>
      <c r="C184" s="104"/>
      <c r="D184" s="105" t="s">
        <v>83</v>
      </c>
      <c r="E184" s="106"/>
      <c r="F184" s="156" t="str">
        <f t="shared" si="46"/>
        <v/>
      </c>
      <c r="G184" s="107"/>
      <c r="H184" s="161" t="str">
        <f>IF(AND(D184="Regelbedarf",G184="ja"),Stammdaten!$B$7,IF(AND(D184="Regelbedarf anteilig",G184="ja"),Stammdaten!$B$7,""))</f>
        <v/>
      </c>
      <c r="I184" s="108"/>
      <c r="J184" s="168" t="str">
        <f t="shared" si="47"/>
        <v/>
      </c>
      <c r="K184" s="169" t="str">
        <f t="shared" si="48"/>
        <v/>
      </c>
      <c r="L184" s="170" t="str">
        <f t="shared" si="49"/>
        <v/>
      </c>
    </row>
    <row r="185" spans="1:12" ht="22.5" x14ac:dyDescent="0.25">
      <c r="A185" s="102"/>
      <c r="B185" s="103" t="s">
        <v>466</v>
      </c>
      <c r="C185" s="104"/>
      <c r="D185" s="105" t="s">
        <v>86</v>
      </c>
      <c r="E185" s="106"/>
      <c r="F185" s="156" t="str">
        <f t="shared" si="46"/>
        <v/>
      </c>
      <c r="G185" s="107"/>
      <c r="H185" s="161" t="str">
        <f>IF(AND(D185="Regelbedarf",G185="ja"),Stammdaten!$B$7,IF(AND(D185="Regelbedarf anteilig",G185="ja"),Stammdaten!$B$7,""))</f>
        <v/>
      </c>
      <c r="I185" s="108"/>
      <c r="J185" s="168" t="str">
        <f t="shared" si="47"/>
        <v/>
      </c>
      <c r="K185" s="169" t="str">
        <f t="shared" si="48"/>
        <v/>
      </c>
      <c r="L185" s="170" t="str">
        <f t="shared" si="49"/>
        <v/>
      </c>
    </row>
    <row r="186" spans="1:12" ht="22.5" x14ac:dyDescent="0.25">
      <c r="A186" s="102"/>
      <c r="B186" s="103" t="s">
        <v>467</v>
      </c>
      <c r="C186" s="104"/>
      <c r="D186" s="105" t="s">
        <v>86</v>
      </c>
      <c r="E186" s="106"/>
      <c r="F186" s="156" t="str">
        <f t="shared" si="46"/>
        <v/>
      </c>
      <c r="G186" s="107"/>
      <c r="H186" s="161" t="str">
        <f>IF(AND(D186="Regelbedarf",G186="ja"),Stammdaten!$B$7,IF(AND(D186="Regelbedarf anteilig",G186="ja"),Stammdaten!$B$7,""))</f>
        <v/>
      </c>
      <c r="I186" s="108"/>
      <c r="J186" s="168" t="str">
        <f t="shared" si="47"/>
        <v/>
      </c>
      <c r="K186" s="169" t="str">
        <f t="shared" si="48"/>
        <v/>
      </c>
      <c r="L186" s="170" t="str">
        <f t="shared" si="49"/>
        <v/>
      </c>
    </row>
    <row r="187" spans="1:12" ht="22.5" x14ac:dyDescent="0.25">
      <c r="A187" s="102"/>
      <c r="B187" s="103" t="s">
        <v>468</v>
      </c>
      <c r="C187" s="104"/>
      <c r="D187" s="105" t="s">
        <v>86</v>
      </c>
      <c r="E187" s="106"/>
      <c r="F187" s="156" t="str">
        <f t="shared" si="46"/>
        <v/>
      </c>
      <c r="G187" s="107"/>
      <c r="H187" s="161" t="str">
        <f>IF(AND(D187="Regelbedarf",G187="ja"),Stammdaten!$B$7,IF(AND(D187="Regelbedarf anteilig",G187="ja"),Stammdaten!$B$7,""))</f>
        <v/>
      </c>
      <c r="I187" s="108"/>
      <c r="J187" s="168" t="str">
        <f t="shared" si="47"/>
        <v/>
      </c>
      <c r="K187" s="169" t="str">
        <f t="shared" si="48"/>
        <v/>
      </c>
      <c r="L187" s="170" t="str">
        <f t="shared" si="49"/>
        <v/>
      </c>
    </row>
    <row r="188" spans="1:12" ht="33.75" x14ac:dyDescent="0.25">
      <c r="A188" s="102"/>
      <c r="B188" s="103" t="s">
        <v>75</v>
      </c>
      <c r="C188" s="104"/>
      <c r="D188" s="105" t="s">
        <v>86</v>
      </c>
      <c r="E188" s="106"/>
      <c r="F188" s="156" t="str">
        <f t="shared" si="46"/>
        <v/>
      </c>
      <c r="G188" s="107"/>
      <c r="H188" s="161" t="str">
        <f>IF(AND(D188="Regelbedarf",G188="ja"),Stammdaten!$B$7,IF(AND(D188="Regelbedarf anteilig",G188="ja"),Stammdaten!$B$7,""))</f>
        <v/>
      </c>
      <c r="I188" s="108"/>
      <c r="J188" s="168" t="str">
        <f t="shared" si="47"/>
        <v/>
      </c>
      <c r="K188" s="169" t="str">
        <f t="shared" si="48"/>
        <v/>
      </c>
      <c r="L188" s="170" t="str">
        <f t="shared" si="49"/>
        <v/>
      </c>
    </row>
    <row r="189" spans="1:12" ht="33.75" x14ac:dyDescent="0.25">
      <c r="A189" s="102"/>
      <c r="B189" s="103" t="s">
        <v>76</v>
      </c>
      <c r="C189" s="104"/>
      <c r="D189" s="105" t="s">
        <v>86</v>
      </c>
      <c r="E189" s="106"/>
      <c r="F189" s="156" t="str">
        <f t="shared" si="46"/>
        <v/>
      </c>
      <c r="G189" s="107"/>
      <c r="H189" s="161" t="str">
        <f>IF(AND(D189="Regelbedarf",G189="ja"),Stammdaten!$B$7,IF(AND(D189="Regelbedarf anteilig",G189="ja"),Stammdaten!$B$7,""))</f>
        <v/>
      </c>
      <c r="I189" s="108"/>
      <c r="J189" s="168" t="str">
        <f t="shared" si="47"/>
        <v/>
      </c>
      <c r="K189" s="169" t="str">
        <f t="shared" si="48"/>
        <v/>
      </c>
      <c r="L189" s="170" t="str">
        <f t="shared" si="49"/>
        <v/>
      </c>
    </row>
    <row r="190" spans="1:12" x14ac:dyDescent="0.25">
      <c r="A190" s="102"/>
      <c r="B190" s="103" t="s">
        <v>77</v>
      </c>
      <c r="C190" s="104"/>
      <c r="D190" s="105" t="s">
        <v>86</v>
      </c>
      <c r="E190" s="106"/>
      <c r="F190" s="156" t="str">
        <f t="shared" si="46"/>
        <v/>
      </c>
      <c r="G190" s="107"/>
      <c r="H190" s="161" t="str">
        <f>IF(AND(D190="Regelbedarf",G190="ja"),Stammdaten!$B$7,IF(AND(D190="Regelbedarf anteilig",G190="ja"),Stammdaten!$B$7,""))</f>
        <v/>
      </c>
      <c r="I190" s="108"/>
      <c r="J190" s="168" t="str">
        <f t="shared" si="47"/>
        <v/>
      </c>
      <c r="K190" s="169" t="str">
        <f t="shared" si="48"/>
        <v/>
      </c>
      <c r="L190" s="170" t="str">
        <f t="shared" si="49"/>
        <v/>
      </c>
    </row>
    <row r="191" spans="1:12" x14ac:dyDescent="0.25">
      <c r="A191" s="102"/>
      <c r="B191" s="103" t="s">
        <v>78</v>
      </c>
      <c r="C191" s="104"/>
      <c r="D191" s="105" t="s">
        <v>83</v>
      </c>
      <c r="E191" s="106"/>
      <c r="F191" s="156" t="str">
        <f t="shared" si="46"/>
        <v/>
      </c>
      <c r="G191" s="107"/>
      <c r="H191" s="161" t="str">
        <f>IF(AND(D191="Regelbedarf",G191="ja"),Stammdaten!$B$7,IF(AND(D191="Regelbedarf anteilig",G191="ja"),Stammdaten!$B$7,""))</f>
        <v/>
      </c>
      <c r="I191" s="108"/>
      <c r="J191" s="168" t="str">
        <f t="shared" si="47"/>
        <v/>
      </c>
      <c r="K191" s="169" t="str">
        <f t="shared" si="48"/>
        <v/>
      </c>
      <c r="L191" s="170" t="str">
        <f t="shared" si="49"/>
        <v/>
      </c>
    </row>
    <row r="192" spans="1:12" x14ac:dyDescent="0.25">
      <c r="A192" s="102"/>
      <c r="B192" s="103" t="s">
        <v>79</v>
      </c>
      <c r="C192" s="104"/>
      <c r="D192" s="105" t="s">
        <v>83</v>
      </c>
      <c r="E192" s="106"/>
      <c r="F192" s="156" t="str">
        <f t="shared" si="46"/>
        <v/>
      </c>
      <c r="G192" s="107"/>
      <c r="H192" s="161" t="str">
        <f>IF(AND(D192="Regelbedarf",G192="ja"),Stammdaten!$B$7,IF(AND(D192="Regelbedarf anteilig",G192="ja"),Stammdaten!$B$7,""))</f>
        <v/>
      </c>
      <c r="I192" s="108"/>
      <c r="J192" s="168" t="str">
        <f t="shared" si="47"/>
        <v/>
      </c>
      <c r="K192" s="169" t="str">
        <f t="shared" si="48"/>
        <v/>
      </c>
      <c r="L192" s="170" t="str">
        <f t="shared" si="49"/>
        <v/>
      </c>
    </row>
    <row r="193" spans="1:12" x14ac:dyDescent="0.25">
      <c r="A193" s="102"/>
      <c r="B193" s="103" t="s">
        <v>80</v>
      </c>
      <c r="C193" s="104"/>
      <c r="D193" s="105" t="s">
        <v>83</v>
      </c>
      <c r="E193" s="106"/>
      <c r="F193" s="156" t="str">
        <f t="shared" si="46"/>
        <v/>
      </c>
      <c r="G193" s="107"/>
      <c r="H193" s="161" t="str">
        <f>IF(AND(D193="Regelbedarf",G193="ja"),Stammdaten!$B$7,IF(AND(D193="Regelbedarf anteilig",G193="ja"),Stammdaten!$B$7,""))</f>
        <v/>
      </c>
      <c r="I193" s="108"/>
      <c r="J193" s="168" t="str">
        <f t="shared" si="47"/>
        <v/>
      </c>
      <c r="K193" s="169" t="str">
        <f t="shared" si="48"/>
        <v/>
      </c>
      <c r="L193" s="170" t="str">
        <f t="shared" si="49"/>
        <v/>
      </c>
    </row>
    <row r="194" spans="1:12" ht="36.75" customHeight="1" x14ac:dyDescent="0.25">
      <c r="A194" s="102"/>
      <c r="B194" s="103" t="s">
        <v>442</v>
      </c>
      <c r="C194" s="104"/>
      <c r="D194" s="105"/>
      <c r="E194" s="106"/>
      <c r="F194" s="156" t="str">
        <f t="shared" si="46"/>
        <v/>
      </c>
      <c r="G194" s="107"/>
      <c r="H194" s="161" t="str">
        <f>IF(AND(D194="Regelbedarf",G194="ja"),Stammdaten!$B$7,IF(AND(D194="Regelbedarf anteilig",G194="ja"),Stammdaten!$B$7,""))</f>
        <v/>
      </c>
      <c r="I194" s="108"/>
      <c r="J194" s="168" t="str">
        <f t="shared" si="47"/>
        <v/>
      </c>
      <c r="K194" s="169" t="str">
        <f t="shared" si="48"/>
        <v/>
      </c>
      <c r="L194" s="170" t="str">
        <f t="shared" si="49"/>
        <v/>
      </c>
    </row>
    <row r="195" spans="1:12" ht="22.5" x14ac:dyDescent="0.25">
      <c r="A195" s="102"/>
      <c r="B195" s="103" t="s">
        <v>469</v>
      </c>
      <c r="C195" s="104"/>
      <c r="D195" s="128" t="s">
        <v>83</v>
      </c>
      <c r="E195" s="106"/>
      <c r="F195" s="156" t="str">
        <f t="shared" si="46"/>
        <v/>
      </c>
      <c r="G195" s="107"/>
      <c r="H195" s="161" t="str">
        <f>IF(AND(D195="Regelbedarf",G195="ja"),Stammdaten!$B$7,IF(AND(D195="Regelbedarf anteilig",G195="ja"),Stammdaten!$B$7,""))</f>
        <v/>
      </c>
      <c r="I195" s="108"/>
      <c r="J195" s="168" t="str">
        <f t="shared" si="47"/>
        <v/>
      </c>
      <c r="K195" s="169" t="str">
        <f t="shared" si="48"/>
        <v/>
      </c>
      <c r="L195" s="170" t="str">
        <f t="shared" si="49"/>
        <v/>
      </c>
    </row>
    <row r="196" spans="1:12" x14ac:dyDescent="0.25">
      <c r="A196" s="102"/>
      <c r="B196" s="103"/>
      <c r="C196" s="104"/>
      <c r="D196" s="105"/>
      <c r="E196" s="106"/>
      <c r="F196" s="156" t="str">
        <f t="shared" si="46"/>
        <v/>
      </c>
      <c r="G196" s="107"/>
      <c r="H196" s="161" t="str">
        <f>IF(AND(D196="Regelbedarf",G196="ja"),Stammdaten!$B$7,IF(AND(D196="Regelbedarf anteilig",G196="ja"),Stammdaten!$B$7,""))</f>
        <v/>
      </c>
      <c r="I196" s="108"/>
      <c r="J196" s="168" t="str">
        <f t="shared" si="47"/>
        <v/>
      </c>
      <c r="K196" s="169" t="str">
        <f t="shared" si="48"/>
        <v/>
      </c>
      <c r="L196" s="170" t="str">
        <f t="shared" si="49"/>
        <v/>
      </c>
    </row>
    <row r="197" spans="1:12" x14ac:dyDescent="0.25">
      <c r="A197" s="102"/>
      <c r="B197" s="103"/>
      <c r="C197" s="104"/>
      <c r="D197" s="105"/>
      <c r="E197" s="106"/>
      <c r="F197" s="156" t="str">
        <f t="shared" si="46"/>
        <v/>
      </c>
      <c r="G197" s="107"/>
      <c r="H197" s="161" t="str">
        <f>IF(AND(D197="Regelbedarf",G197="ja"),Stammdaten!$B$7,IF(AND(D197="Regelbedarf anteilig",G197="ja"),Stammdaten!$B$7,""))</f>
        <v/>
      </c>
      <c r="I197" s="108"/>
      <c r="J197" s="168" t="str">
        <f t="shared" si="47"/>
        <v/>
      </c>
      <c r="K197" s="169" t="str">
        <f t="shared" si="48"/>
        <v/>
      </c>
      <c r="L197" s="170" t="str">
        <f t="shared" si="49"/>
        <v/>
      </c>
    </row>
    <row r="198" spans="1:12" x14ac:dyDescent="0.25">
      <c r="A198" s="102"/>
      <c r="B198" s="103"/>
      <c r="C198" s="104"/>
      <c r="D198" s="105"/>
      <c r="E198" s="106"/>
      <c r="F198" s="156" t="str">
        <f t="shared" si="46"/>
        <v/>
      </c>
      <c r="G198" s="107"/>
      <c r="H198" s="161" t="str">
        <f>IF(AND(D198="Regelbedarf",G198="ja"),Stammdaten!$B$7,IF(AND(D198="Regelbedarf anteilig",G198="ja"),Stammdaten!$B$7,""))</f>
        <v/>
      </c>
      <c r="I198" s="108"/>
      <c r="J198" s="168" t="str">
        <f t="shared" si="47"/>
        <v/>
      </c>
      <c r="K198" s="169" t="str">
        <f t="shared" si="48"/>
        <v/>
      </c>
      <c r="L198" s="170" t="str">
        <f t="shared" si="49"/>
        <v/>
      </c>
    </row>
    <row r="199" spans="1:12" x14ac:dyDescent="0.25">
      <c r="A199" s="123" t="s">
        <v>124</v>
      </c>
      <c r="B199" s="124"/>
      <c r="C199" s="111" t="str">
        <f>+$C$18</f>
        <v>Kosten p.a. für alle</v>
      </c>
      <c r="D199" s="111" t="str">
        <f>+$D$18</f>
        <v>Kostenzuordnung</v>
      </c>
      <c r="E199" s="112" t="str">
        <f>+$E$18</f>
        <v>Anteil RB %</v>
      </c>
      <c r="F199" s="157" t="str">
        <f>+$F$18</f>
        <v>Anteil RB €</v>
      </c>
      <c r="G199" s="111" t="str">
        <f>+$G$18</f>
        <v>Aufteil. auf alle?</v>
      </c>
      <c r="H199" s="162" t="str">
        <f>+$H$18</f>
        <v>Verteilung auf alle</v>
      </c>
      <c r="I199" s="112" t="str">
        <f>+$I$18</f>
        <v>indiv. Teiler</v>
      </c>
      <c r="J199" s="171" t="str">
        <f>+$J$18</f>
        <v>Regelbed.fin. für alle:</v>
      </c>
      <c r="K199" s="171" t="str">
        <f>+$K$18</f>
        <v>zusätzlich individuell:</v>
      </c>
      <c r="L199" s="172"/>
    </row>
    <row r="200" spans="1:12" ht="22.5" x14ac:dyDescent="0.25">
      <c r="A200" s="102"/>
      <c r="B200" s="103" t="s">
        <v>470</v>
      </c>
      <c r="C200" s="104"/>
      <c r="D200" s="128" t="s">
        <v>83</v>
      </c>
      <c r="E200" s="106"/>
      <c r="F200" s="156" t="str">
        <f>+IF(D200="Regelbedarf anteilig",C200*E200,IF(D200="Regelbedarf",C200,""))</f>
        <v/>
      </c>
      <c r="G200" s="107"/>
      <c r="H200" s="161" t="str">
        <f>IF(AND(D200="Regelbedarf",G200="ja"),Stammdaten!$B$7,IF(AND(D200="Regelbedarf anteilig",G200="ja"),Stammdaten!$B$7,""))</f>
        <v/>
      </c>
      <c r="I200" s="108"/>
      <c r="J200" s="168" t="str">
        <f>IF(G200="ja",ROUND((F200/H200/12*$J$16),2),"")</f>
        <v/>
      </c>
      <c r="K200" s="169" t="str">
        <f>IF(G200="nein",ROUND((F200/I200/12*$K$16),2),"")</f>
        <v/>
      </c>
      <c r="L200" s="170" t="str">
        <f t="shared" ref="L200:L203" si="50">+IF(AND(D200="Regelbedarf anteilig",E200=""),"Bitte geben Sie einen geschätzten prozentualen Anteil Regelbedarf in Spalte E ein.",IF(AND(G200="nein",I200=""),"Bitte geben Sie in Spalte I ein, auf wie viele Personen die Kosten verteilt werden sollen.",IF(AND(D200="Regelbedarf",E200&gt;0),"Bitte geben Sie in Spalte D Regelbedarf anteilig ein, wenn die Kosten nur anteilig dem Regelbedarf zuzuordnen sind, oder löschen SIe die ANgabe in Spalte E.","")))</f>
        <v/>
      </c>
    </row>
    <row r="201" spans="1:12" x14ac:dyDescent="0.25">
      <c r="A201" s="102"/>
      <c r="B201" s="103"/>
      <c r="C201" s="104"/>
      <c r="D201" s="105"/>
      <c r="E201" s="106"/>
      <c r="F201" s="156" t="str">
        <f>+IF(D201="Regelbedarf anteilig",C201*E201,IF(D201="Regelbedarf",C201,""))</f>
        <v/>
      </c>
      <c r="G201" s="107"/>
      <c r="H201" s="161" t="str">
        <f>IF(AND(D201="Regelbedarf",G201="ja"),Stammdaten!$B$7,IF(AND(D201="Regelbedarf anteilig",G201="ja"),Stammdaten!$B$7,""))</f>
        <v/>
      </c>
      <c r="I201" s="108"/>
      <c r="J201" s="168" t="str">
        <f>IF(G201="ja",ROUND((F201/H201/12*$J$16),2),"")</f>
        <v/>
      </c>
      <c r="K201" s="169" t="str">
        <f>IF(G201="nein",ROUND((F201/I201/12*$K$16),2),"")</f>
        <v/>
      </c>
      <c r="L201" s="170" t="str">
        <f t="shared" si="50"/>
        <v/>
      </c>
    </row>
    <row r="202" spans="1:12" x14ac:dyDescent="0.25">
      <c r="A202" s="102"/>
      <c r="B202" s="103"/>
      <c r="C202" s="104"/>
      <c r="D202" s="105"/>
      <c r="E202" s="106"/>
      <c r="F202" s="156" t="str">
        <f>+IF(D202="Regelbedarf anteilig",C202*E202,IF(D202="Regelbedarf",C202,""))</f>
        <v/>
      </c>
      <c r="G202" s="107"/>
      <c r="H202" s="161" t="str">
        <f>IF(AND(D202="Regelbedarf",G202="ja"),Stammdaten!$B$7,IF(AND(D202="Regelbedarf anteilig",G202="ja"),Stammdaten!$B$7,""))</f>
        <v/>
      </c>
      <c r="I202" s="108"/>
      <c r="J202" s="168" t="str">
        <f>IF(G202="ja",ROUND((F202/H202/12*$J$16),2),"")</f>
        <v/>
      </c>
      <c r="K202" s="169" t="str">
        <f>IF(G202="nein",ROUND((F202/I202/12*$K$16),2),"")</f>
        <v/>
      </c>
      <c r="L202" s="170" t="str">
        <f t="shared" si="50"/>
        <v/>
      </c>
    </row>
    <row r="203" spans="1:12" x14ac:dyDescent="0.25">
      <c r="A203" s="102"/>
      <c r="B203" s="103"/>
      <c r="C203" s="104"/>
      <c r="D203" s="105"/>
      <c r="E203" s="106"/>
      <c r="F203" s="156" t="str">
        <f>+IF(D203="Regelbedarf anteilig",C203*E203,IF(D203="Regelbedarf",C203,""))</f>
        <v/>
      </c>
      <c r="G203" s="107"/>
      <c r="H203" s="161" t="str">
        <f>IF(AND(D203="Regelbedarf",G203="ja"),Stammdaten!$B$7,IF(AND(D203="Regelbedarf anteilig",G203="ja"),Stammdaten!$B$7,""))</f>
        <v/>
      </c>
      <c r="I203" s="108"/>
      <c r="J203" s="168" t="str">
        <f>IF(G203="ja",ROUND((F203/H203/12*$J$16),2),"")</f>
        <v/>
      </c>
      <c r="K203" s="169" t="str">
        <f>IF(G203="nein",ROUND((F203/I203/12*$K$16),2),"")</f>
        <v/>
      </c>
      <c r="L203" s="170" t="str">
        <f t="shared" si="50"/>
        <v/>
      </c>
    </row>
    <row r="204" spans="1:12" x14ac:dyDescent="0.25">
      <c r="A204" s="123" t="s">
        <v>125</v>
      </c>
      <c r="B204" s="124"/>
      <c r="C204" s="111" t="str">
        <f>+$C$18</f>
        <v>Kosten p.a. für alle</v>
      </c>
      <c r="D204" s="111" t="str">
        <f>+$D$18</f>
        <v>Kostenzuordnung</v>
      </c>
      <c r="E204" s="112" t="str">
        <f>+$E$18</f>
        <v>Anteil RB %</v>
      </c>
      <c r="F204" s="157" t="str">
        <f>+$F$18</f>
        <v>Anteil RB €</v>
      </c>
      <c r="G204" s="111" t="str">
        <f>+$G$18</f>
        <v>Aufteil. auf alle?</v>
      </c>
      <c r="H204" s="162" t="str">
        <f>+$H$18</f>
        <v>Verteilung auf alle</v>
      </c>
      <c r="I204" s="112" t="str">
        <f>+$I$18</f>
        <v>indiv. Teiler</v>
      </c>
      <c r="J204" s="171" t="str">
        <f>+$J$18</f>
        <v>Regelbed.fin. für alle:</v>
      </c>
      <c r="K204" s="171" t="str">
        <f>+$K$18</f>
        <v>zusätzlich individuell:</v>
      </c>
      <c r="L204" s="172"/>
    </row>
    <row r="205" spans="1:12" x14ac:dyDescent="0.25">
      <c r="A205" s="102"/>
      <c r="B205" s="103" t="s">
        <v>81</v>
      </c>
      <c r="C205" s="104"/>
      <c r="D205" s="105" t="s">
        <v>86</v>
      </c>
      <c r="E205" s="106"/>
      <c r="F205" s="156" t="str">
        <f>+IF(D205="Regelbedarf anteilig",C205*E205,IF(D205="Regelbedarf",C205,""))</f>
        <v/>
      </c>
      <c r="G205" s="107"/>
      <c r="H205" s="161" t="str">
        <f>IF(AND(D205="Regelbedarf",G205="ja"),Stammdaten!$B$7,IF(AND(D205="Regelbedarf anteilig",G205="ja"),Stammdaten!$B$7,""))</f>
        <v/>
      </c>
      <c r="I205" s="108"/>
      <c r="J205" s="168" t="str">
        <f>IF(G205="ja",ROUND((F205/H205/12*$J$16),2),"")</f>
        <v/>
      </c>
      <c r="K205" s="169" t="str">
        <f>IF(G205="nein",ROUND((F205/I205/12*$K$16),2),"")</f>
        <v/>
      </c>
      <c r="L205" s="170" t="str">
        <f t="shared" ref="L205:L209" si="51">+IF(AND(D205="Regelbedarf anteilig",E205=""),"Bitte geben Sie einen geschätzten prozentualen Anteil Regelbedarf in Spalte E ein.",IF(AND(G205="nein",I205=""),"Bitte geben Sie in Spalte I ein, auf wie viele Personen die Kosten verteilt werden sollen.",IF(AND(D205="Regelbedarf",E205&gt;0),"Bitte geben Sie in Spalte D Regelbedarf anteilig ein, wenn die Kosten nur anteilig dem Regelbedarf zuzuordnen sind, oder löschen SIe die ANgabe in Spalte E.","")))</f>
        <v/>
      </c>
    </row>
    <row r="206" spans="1:12" ht="22.5" x14ac:dyDescent="0.25">
      <c r="A206" s="102"/>
      <c r="B206" s="103" t="s">
        <v>82</v>
      </c>
      <c r="C206" s="104"/>
      <c r="D206" s="105" t="s">
        <v>86</v>
      </c>
      <c r="E206" s="106"/>
      <c r="F206" s="156" t="str">
        <f>+IF(D206="Regelbedarf anteilig",C206*E206,IF(D206="Regelbedarf",C206,""))</f>
        <v/>
      </c>
      <c r="G206" s="107"/>
      <c r="H206" s="161" t="str">
        <f>IF(AND(D206="Regelbedarf",G206="ja"),Stammdaten!$B$7,IF(AND(D206="Regelbedarf anteilig",G206="ja"),Stammdaten!$B$7,""))</f>
        <v/>
      </c>
      <c r="I206" s="108"/>
      <c r="J206" s="168" t="str">
        <f>IF(G206="ja",ROUND((F206/H206/12*$J$16),2),"")</f>
        <v/>
      </c>
      <c r="K206" s="169" t="str">
        <f>IF(G206="nein",ROUND((F206/I206/12*$K$16),2),"")</f>
        <v/>
      </c>
      <c r="L206" s="170" t="str">
        <f t="shared" si="51"/>
        <v/>
      </c>
    </row>
    <row r="207" spans="1:12" x14ac:dyDescent="0.25">
      <c r="A207" s="102"/>
      <c r="B207" s="103"/>
      <c r="C207" s="104"/>
      <c r="D207" s="105"/>
      <c r="E207" s="106"/>
      <c r="F207" s="156" t="str">
        <f>+IF(D207="Regelbedarf anteilig",C207*E207,IF(D207="Regelbedarf",C207,""))</f>
        <v/>
      </c>
      <c r="G207" s="107"/>
      <c r="H207" s="161" t="str">
        <f>IF(AND(D207="Regelbedarf",G207="ja"),Stammdaten!$B$7,IF(AND(D207="Regelbedarf anteilig",G207="ja"),Stammdaten!$B$7,""))</f>
        <v/>
      </c>
      <c r="I207" s="108"/>
      <c r="J207" s="168" t="str">
        <f>IF(G207="ja",ROUND((F207/H207/12*$J$16),2),"")</f>
        <v/>
      </c>
      <c r="K207" s="169" t="str">
        <f>IF(G207="nein",ROUND((F207/I207/12*$K$16),2),"")</f>
        <v/>
      </c>
      <c r="L207" s="170" t="str">
        <f t="shared" si="51"/>
        <v/>
      </c>
    </row>
    <row r="208" spans="1:12" x14ac:dyDescent="0.25">
      <c r="A208" s="102"/>
      <c r="B208" s="103"/>
      <c r="C208" s="104"/>
      <c r="D208" s="105"/>
      <c r="E208" s="106"/>
      <c r="F208" s="156" t="str">
        <f>+IF(D208="Regelbedarf anteilig",C208*E208,IF(D208="Regelbedarf",C208,""))</f>
        <v/>
      </c>
      <c r="G208" s="107"/>
      <c r="H208" s="161" t="str">
        <f>IF(AND(D208="Regelbedarf",G208="ja"),Stammdaten!$B$7,IF(AND(D208="Regelbedarf anteilig",G208="ja"),Stammdaten!$B$7,""))</f>
        <v/>
      </c>
      <c r="I208" s="108"/>
      <c r="J208" s="168" t="str">
        <f>IF(G208="ja",ROUND((F208/H208/12*$J$16),2),"")</f>
        <v/>
      </c>
      <c r="K208" s="169" t="str">
        <f>IF(G208="nein",ROUND((F208/I208/12*$K$16),2),"")</f>
        <v/>
      </c>
      <c r="L208" s="170" t="str">
        <f t="shared" si="51"/>
        <v/>
      </c>
    </row>
    <row r="209" spans="1:12" ht="15.75" thickBot="1" x14ac:dyDescent="0.3">
      <c r="A209" s="129"/>
      <c r="B209" s="130"/>
      <c r="C209" s="131"/>
      <c r="D209" s="132"/>
      <c r="E209" s="133"/>
      <c r="F209" s="158" t="str">
        <f>+IF(D209="Regelbedarf anteilig",C209*E209,IF(D209="Regelbedarf",C209,""))</f>
        <v/>
      </c>
      <c r="G209" s="134"/>
      <c r="H209" s="163" t="str">
        <f>IF(AND(D209="Regelbedarf",G209="ja"),Stammdaten!$B$7,IF(AND(D209="Regelbedarf anteilig",G209="ja"),Stammdaten!$B$7,""))</f>
        <v/>
      </c>
      <c r="I209" s="135"/>
      <c r="J209" s="168" t="str">
        <f>IF(G209="ja",ROUND((F209/H209/12*$J$16),2),"")</f>
        <v/>
      </c>
      <c r="K209" s="169" t="str">
        <f>IF(G209="nein",ROUND((F209/I209/12*$K$16),2),"")</f>
        <v/>
      </c>
      <c r="L209" s="170" t="str">
        <f t="shared" si="51"/>
        <v/>
      </c>
    </row>
    <row r="210" spans="1:12" ht="18" customHeight="1" thickTop="1" x14ac:dyDescent="0.3">
      <c r="A210" s="136" t="s">
        <v>150</v>
      </c>
      <c r="B210" s="137"/>
      <c r="C210" s="175">
        <f>+SUM(C20:C209)</f>
        <v>0</v>
      </c>
      <c r="D210" s="138"/>
      <c r="E210" s="138"/>
      <c r="F210" s="159"/>
      <c r="G210" s="138"/>
      <c r="H210" s="164"/>
      <c r="I210" s="139"/>
      <c r="J210" s="140" t="s">
        <v>360</v>
      </c>
      <c r="K210" s="141"/>
    </row>
    <row r="211" spans="1:12" ht="19.5" thickBot="1" x14ac:dyDescent="0.35">
      <c r="A211" s="142" t="s">
        <v>151</v>
      </c>
      <c r="B211" s="143"/>
      <c r="C211" s="144"/>
      <c r="D211" s="145"/>
      <c r="E211" s="145"/>
      <c r="F211" s="160">
        <f>+SUM(F22:F209)</f>
        <v>0</v>
      </c>
      <c r="G211" s="144"/>
      <c r="H211" s="165">
        <f>SUMIFS(F19:F209,D19:D209,"Regelbedarf",G19:G209,"ja")+SUMIFS(F19:F209,D19:D209,"Regelbedarf anteilig",G19:G209,"ja")</f>
        <v>0</v>
      </c>
      <c r="I211" s="165">
        <f>SUMIFS((F19:F209),D19:D209,"Regelbedarf",G19:G209,"nein")+SUMIFS((F19:F209),D19:D209,"Regelbedarf anteilig",G19:G209,"nein")</f>
        <v>0</v>
      </c>
      <c r="J211" s="166" t="e">
        <f>+SUM(J22:J209)</f>
        <v>#DIV/0!</v>
      </c>
      <c r="K211" s="146"/>
    </row>
    <row r="212" spans="1:12" x14ac:dyDescent="0.25">
      <c r="F212" s="148" t="s">
        <v>449</v>
      </c>
      <c r="H212" s="149" t="s">
        <v>450</v>
      </c>
      <c r="I212" s="149" t="s">
        <v>451</v>
      </c>
    </row>
    <row r="213" spans="1:12" x14ac:dyDescent="0.25">
      <c r="B213" s="95"/>
    </row>
    <row r="214" spans="1:12" x14ac:dyDescent="0.25">
      <c r="B214" s="95"/>
      <c r="H214" s="173" t="s">
        <v>412</v>
      </c>
      <c r="I214" s="174">
        <f>ROUNDDOWN((+F211-H211-I211),0)</f>
        <v>0</v>
      </c>
      <c r="J214" s="174" t="e">
        <f>ROUNDDOWN(+J211*Stammdaten!B7*12/Kostenzuordnung!J16-H211,-2)</f>
        <v>#DIV/0!</v>
      </c>
    </row>
  </sheetData>
  <sheetProtection sheet="1" objects="1" scenarios="1"/>
  <conditionalFormatting sqref="D27">
    <cfRule type="containsText" dxfId="1654" priority="2089" operator="containsText" text="Regelbedarf">
      <formula>NOT(ISERROR(SEARCH("Regelbedarf",D27)))</formula>
    </cfRule>
  </conditionalFormatting>
  <conditionalFormatting sqref="D34">
    <cfRule type="containsText" dxfId="1653" priority="2087" operator="containsText" text="Regelbedarf">
      <formula>NOT(ISERROR(SEARCH("Regelbedarf",D34)))</formula>
    </cfRule>
  </conditionalFormatting>
  <conditionalFormatting sqref="I214">
    <cfRule type="expression" dxfId="1652" priority="2078">
      <formula>OR(I214&lt;-0.0009,I214&gt;0.0009)</formula>
    </cfRule>
  </conditionalFormatting>
  <conditionalFormatting sqref="J214">
    <cfRule type="expression" dxfId="1651" priority="2077">
      <formula>OR(J214&lt;-0.0009,J214&gt;0.0009)</formula>
    </cfRule>
  </conditionalFormatting>
  <conditionalFormatting sqref="I22">
    <cfRule type="expression" dxfId="1650" priority="1233">
      <formula>AND(D22="Regelbedarf",G22="nein")</formula>
    </cfRule>
    <cfRule type="expression" dxfId="1649" priority="1967">
      <formula>AND(D22="Regelbedarf",G22="ja",I22&gt;0)</formula>
    </cfRule>
  </conditionalFormatting>
  <conditionalFormatting sqref="G22">
    <cfRule type="expression" dxfId="1648" priority="1874">
      <formula>D22="Regelbedarf"</formula>
    </cfRule>
    <cfRule type="expression" dxfId="1647" priority="1965">
      <formula>D22="Regelbedarf anteilig"</formula>
    </cfRule>
  </conditionalFormatting>
  <conditionalFormatting sqref="D22">
    <cfRule type="containsText" dxfId="1646" priority="1912" operator="containsText" text="Regelbedarf anteilig">
      <formula>NOT(ISERROR(SEARCH("Regelbedarf anteilig",D22)))</formula>
    </cfRule>
    <cfRule type="containsText" dxfId="1645" priority="1913" operator="containsText" text="Regelbedarf">
      <formula>NOT(ISERROR(SEARCH("Regelbedarf",D22)))</formula>
    </cfRule>
  </conditionalFormatting>
  <conditionalFormatting sqref="D24:D25">
    <cfRule type="containsText" dxfId="1644" priority="1910" operator="containsText" text="Regelbedarf anteilig">
      <formula>NOT(ISERROR(SEARCH("Regelbedarf anteilig",D24)))</formula>
    </cfRule>
    <cfRule type="containsText" dxfId="1643" priority="1911" operator="containsText" text="Regelbedarf">
      <formula>NOT(ISERROR(SEARCH("Regelbedarf",D24)))</formula>
    </cfRule>
  </conditionalFormatting>
  <conditionalFormatting sqref="D28:D33">
    <cfRule type="containsText" dxfId="1642" priority="1908" operator="containsText" text="Regelbedarf anteilig">
      <formula>NOT(ISERROR(SEARCH("Regelbedarf anteilig",D28)))</formula>
    </cfRule>
    <cfRule type="containsText" dxfId="1641" priority="1909" operator="containsText" text="Regelbedarf">
      <formula>NOT(ISERROR(SEARCH("Regelbedarf",D28)))</formula>
    </cfRule>
  </conditionalFormatting>
  <conditionalFormatting sqref="D35:D39">
    <cfRule type="containsText" dxfId="1640" priority="1906" operator="containsText" text="Regelbedarf anteilig">
      <formula>NOT(ISERROR(SEARCH("Regelbedarf anteilig",D35)))</formula>
    </cfRule>
    <cfRule type="containsText" dxfId="1639" priority="1907" operator="containsText" text="Regelbedarf">
      <formula>NOT(ISERROR(SEARCH("Regelbedarf",D35)))</formula>
    </cfRule>
  </conditionalFormatting>
  <conditionalFormatting sqref="D40:D42">
    <cfRule type="containsText" dxfId="1638" priority="1904" operator="containsText" text="Regelbedarf anteilig">
      <formula>NOT(ISERROR(SEARCH("Regelbedarf anteilig",D40)))</formula>
    </cfRule>
    <cfRule type="containsText" dxfId="1637" priority="1905" operator="containsText" text="Regelbedarf">
      <formula>NOT(ISERROR(SEARCH("Regelbedarf",D40)))</formula>
    </cfRule>
  </conditionalFormatting>
  <conditionalFormatting sqref="D44:D57 D59:D63">
    <cfRule type="containsText" dxfId="1636" priority="1902" operator="containsText" text="Regelbedarf anteilig">
      <formula>NOT(ISERROR(SEARCH("Regelbedarf anteilig",D44)))</formula>
    </cfRule>
    <cfRule type="containsText" dxfId="1635" priority="1903" operator="containsText" text="Regelbedarf">
      <formula>NOT(ISERROR(SEARCH("Regelbedarf",D44)))</formula>
    </cfRule>
  </conditionalFormatting>
  <conditionalFormatting sqref="D68:D71">
    <cfRule type="containsText" dxfId="1634" priority="1900" operator="containsText" text="Regelbedarf anteilig">
      <formula>NOT(ISERROR(SEARCH("Regelbedarf anteilig",D68)))</formula>
    </cfRule>
    <cfRule type="containsText" dxfId="1633" priority="1901" operator="containsText" text="Regelbedarf">
      <formula>NOT(ISERROR(SEARCH("Regelbedarf",D68)))</formula>
    </cfRule>
  </conditionalFormatting>
  <conditionalFormatting sqref="D73:D76 D81:D87 D78:D79">
    <cfRule type="containsText" dxfId="1632" priority="1898" operator="containsText" text="Regelbedarf anteilig">
      <formula>NOT(ISERROR(SEARCH("Regelbedarf anteilig",D73)))</formula>
    </cfRule>
    <cfRule type="containsText" dxfId="1631" priority="1899" operator="containsText" text="Regelbedarf">
      <formula>NOT(ISERROR(SEARCH("Regelbedarf",D73)))</formula>
    </cfRule>
  </conditionalFormatting>
  <conditionalFormatting sqref="D89:D92 D95:D105">
    <cfRule type="containsText" dxfId="1630" priority="1896" operator="containsText" text="Regelbedarf anteilig">
      <formula>NOT(ISERROR(SEARCH("Regelbedarf anteilig",D89)))</formula>
    </cfRule>
    <cfRule type="containsText" dxfId="1629" priority="1897" operator="containsText" text="Regelbedarf">
      <formula>NOT(ISERROR(SEARCH("Regelbedarf",D89)))</formula>
    </cfRule>
  </conditionalFormatting>
  <conditionalFormatting sqref="D107:D109 D111:D113">
    <cfRule type="containsText" dxfId="1628" priority="1894" operator="containsText" text="Regelbedarf anteilig">
      <formula>NOT(ISERROR(SEARCH("Regelbedarf anteilig",D107)))</formula>
    </cfRule>
    <cfRule type="containsText" dxfId="1627" priority="1895" operator="containsText" text="Regelbedarf">
      <formula>NOT(ISERROR(SEARCH("Regelbedarf",D107)))</formula>
    </cfRule>
  </conditionalFormatting>
  <conditionalFormatting sqref="D127:D129 D125 D119">
    <cfRule type="containsText" dxfId="1626" priority="1892" operator="containsText" text="Regelbedarf anteilig">
      <formula>NOT(ISERROR(SEARCH("Regelbedarf anteilig",D119)))</formula>
    </cfRule>
    <cfRule type="containsText" dxfId="1625" priority="1893" operator="containsText" text="Regelbedarf">
      <formula>NOT(ISERROR(SEARCH("Regelbedarf",D119)))</formula>
    </cfRule>
  </conditionalFormatting>
  <conditionalFormatting sqref="D131:D133 D139:D142 D137 D135">
    <cfRule type="containsText" dxfId="1624" priority="1890" operator="containsText" text="Regelbedarf anteilig">
      <formula>NOT(ISERROR(SEARCH("Regelbedarf anteilig",D131)))</formula>
    </cfRule>
    <cfRule type="containsText" dxfId="1623" priority="1891" operator="containsText" text="Regelbedarf">
      <formula>NOT(ISERROR(SEARCH("Regelbedarf",D131)))</formula>
    </cfRule>
  </conditionalFormatting>
  <conditionalFormatting sqref="D144 D146:D151">
    <cfRule type="containsText" dxfId="1622" priority="1888" operator="containsText" text="Regelbedarf anteilig">
      <formula>NOT(ISERROR(SEARCH("Regelbedarf anteilig",D144)))</formula>
    </cfRule>
    <cfRule type="containsText" dxfId="1621" priority="1889" operator="containsText" text="Regelbedarf">
      <formula>NOT(ISERROR(SEARCH("Regelbedarf",D144)))</formula>
    </cfRule>
  </conditionalFormatting>
  <conditionalFormatting sqref="D155:D158">
    <cfRule type="containsText" dxfId="1620" priority="1886" operator="containsText" text="Regelbedarf anteilig">
      <formula>NOT(ISERROR(SEARCH("Regelbedarf anteilig",D155)))</formula>
    </cfRule>
    <cfRule type="containsText" dxfId="1619" priority="1887" operator="containsText" text="Regelbedarf">
      <formula>NOT(ISERROR(SEARCH("Regelbedarf",D155)))</formula>
    </cfRule>
  </conditionalFormatting>
  <conditionalFormatting sqref="D162:D163 D166:D168">
    <cfRule type="containsText" dxfId="1618" priority="1884" operator="containsText" text="Regelbedarf anteilig">
      <formula>NOT(ISERROR(SEARCH("Regelbedarf anteilig",D162)))</formula>
    </cfRule>
    <cfRule type="containsText" dxfId="1617" priority="1885" operator="containsText" text="Regelbedarf">
      <formula>NOT(ISERROR(SEARCH("Regelbedarf",D162)))</formula>
    </cfRule>
  </conditionalFormatting>
  <conditionalFormatting sqref="D170:D198">
    <cfRule type="containsText" dxfId="1616" priority="1882" operator="containsText" text="Regelbedarf anteilig">
      <formula>NOT(ISERROR(SEARCH("Regelbedarf anteilig",D170)))</formula>
    </cfRule>
    <cfRule type="containsText" dxfId="1615" priority="1883" operator="containsText" text="Regelbedarf">
      <formula>NOT(ISERROR(SEARCH("Regelbedarf",D170)))</formula>
    </cfRule>
  </conditionalFormatting>
  <conditionalFormatting sqref="D205:D209">
    <cfRule type="containsText" dxfId="1614" priority="1878" operator="containsText" text="Regelbedarf anteilig">
      <formula>NOT(ISERROR(SEARCH("Regelbedarf anteilig",D205)))</formula>
    </cfRule>
    <cfRule type="containsText" dxfId="1613" priority="1879" operator="containsText" text="Regelbedarf">
      <formula>NOT(ISERROR(SEARCH("Regelbedarf",D205)))</formula>
    </cfRule>
  </conditionalFormatting>
  <conditionalFormatting sqref="G28">
    <cfRule type="expression" dxfId="1612" priority="1872">
      <formula>D28="Regelbedarf"</formula>
    </cfRule>
    <cfRule type="expression" dxfId="1611" priority="1873">
      <formula>D28="Regelbedarf anteilig"</formula>
    </cfRule>
  </conditionalFormatting>
  <conditionalFormatting sqref="G30">
    <cfRule type="expression" dxfId="1610" priority="1870">
      <formula>D30="Regelbedarf"</formula>
    </cfRule>
    <cfRule type="expression" dxfId="1609" priority="1871">
      <formula>D30="Regelbedarf anteilig"</formula>
    </cfRule>
  </conditionalFormatting>
  <conditionalFormatting sqref="G35:G36">
    <cfRule type="expression" dxfId="1608" priority="1868">
      <formula>D35="Regelbedarf"</formula>
    </cfRule>
    <cfRule type="expression" dxfId="1607" priority="1869">
      <formula>D35="Regelbedarf anteilig"</formula>
    </cfRule>
  </conditionalFormatting>
  <conditionalFormatting sqref="G39">
    <cfRule type="expression" dxfId="1606" priority="1866">
      <formula>D39="Regelbedarf"</formula>
    </cfRule>
    <cfRule type="expression" dxfId="1605" priority="1867">
      <formula>D39="Regelbedarf anteilig"</formula>
    </cfRule>
  </conditionalFormatting>
  <conditionalFormatting sqref="G45">
    <cfRule type="expression" dxfId="1604" priority="1864">
      <formula>D45="Regelbedarf"</formula>
    </cfRule>
    <cfRule type="expression" dxfId="1603" priority="1865">
      <formula>D45="Regelbedarf anteilig"</formula>
    </cfRule>
  </conditionalFormatting>
  <conditionalFormatting sqref="G53">
    <cfRule type="expression" dxfId="1602" priority="1862">
      <formula>D53="Regelbedarf"</formula>
    </cfRule>
    <cfRule type="expression" dxfId="1601" priority="1863">
      <formula>D53="Regelbedarf anteilig"</formula>
    </cfRule>
  </conditionalFormatting>
  <conditionalFormatting sqref="G56">
    <cfRule type="expression" dxfId="1600" priority="1860">
      <formula>D56="Regelbedarf"</formula>
    </cfRule>
    <cfRule type="expression" dxfId="1599" priority="1861">
      <formula>D56="Regelbedarf anteilig"</formula>
    </cfRule>
  </conditionalFormatting>
  <conditionalFormatting sqref="G57">
    <cfRule type="expression" dxfId="1598" priority="1858">
      <formula>D57="Regelbedarf"</formula>
    </cfRule>
    <cfRule type="expression" dxfId="1597" priority="1859">
      <formula>D57="Regelbedarf anteilig"</formula>
    </cfRule>
  </conditionalFormatting>
  <conditionalFormatting sqref="G60">
    <cfRule type="expression" dxfId="1596" priority="1856">
      <formula>D60="Regelbedarf"</formula>
    </cfRule>
    <cfRule type="expression" dxfId="1595" priority="1857">
      <formula>D60="Regelbedarf anteilig"</formula>
    </cfRule>
  </conditionalFormatting>
  <conditionalFormatting sqref="G23">
    <cfRule type="expression" dxfId="1594" priority="1830">
      <formula>D23="Regelbedarf"</formula>
    </cfRule>
    <cfRule type="expression" dxfId="1593" priority="1831">
      <formula>D23="Regelbedarf anteilig"</formula>
    </cfRule>
  </conditionalFormatting>
  <conditionalFormatting sqref="G24">
    <cfRule type="expression" dxfId="1592" priority="1826">
      <formula>D24="Regelbedarf"</formula>
    </cfRule>
    <cfRule type="expression" dxfId="1591" priority="1827">
      <formula>D24="Regelbedarf anteilig"</formula>
    </cfRule>
  </conditionalFormatting>
  <conditionalFormatting sqref="G25">
    <cfRule type="expression" dxfId="1590" priority="1822">
      <formula>D25="Regelbedarf"</formula>
    </cfRule>
    <cfRule type="expression" dxfId="1589" priority="1823">
      <formula>D25="Regelbedarf anteilig"</formula>
    </cfRule>
  </conditionalFormatting>
  <conditionalFormatting sqref="G27">
    <cfRule type="expression" dxfId="1588" priority="1820">
      <formula>D27="Regelbedarf"</formula>
    </cfRule>
    <cfRule type="expression" dxfId="1587" priority="1821">
      <formula>D27="Regelbedarf anteilig"</formula>
    </cfRule>
  </conditionalFormatting>
  <conditionalFormatting sqref="G29">
    <cfRule type="expression" dxfId="1586" priority="1818">
      <formula>D29="Regelbedarf"</formula>
    </cfRule>
    <cfRule type="expression" dxfId="1585" priority="1819">
      <formula>D29="Regelbedarf anteilig"</formula>
    </cfRule>
  </conditionalFormatting>
  <conditionalFormatting sqref="G31">
    <cfRule type="expression" dxfId="1584" priority="1810">
      <formula>D31="Regelbedarf"</formula>
    </cfRule>
    <cfRule type="expression" dxfId="1583" priority="1811">
      <formula>D31="Regelbedarf anteilig"</formula>
    </cfRule>
  </conditionalFormatting>
  <conditionalFormatting sqref="G32">
    <cfRule type="expression" dxfId="1582" priority="1802">
      <formula>D32="Regelbedarf"</formula>
    </cfRule>
    <cfRule type="expression" dxfId="1581" priority="1803">
      <formula>D32="Regelbedarf anteilig"</formula>
    </cfRule>
  </conditionalFormatting>
  <conditionalFormatting sqref="G33">
    <cfRule type="expression" dxfId="1580" priority="1794">
      <formula>D33="Regelbedarf"</formula>
    </cfRule>
    <cfRule type="expression" dxfId="1579" priority="1795">
      <formula>D33="Regelbedarf anteilig"</formula>
    </cfRule>
  </conditionalFormatting>
  <conditionalFormatting sqref="G34">
    <cfRule type="expression" dxfId="1578" priority="1792">
      <formula>D34="Regelbedarf"</formula>
    </cfRule>
    <cfRule type="expression" dxfId="1577" priority="1793">
      <formula>D34="Regelbedarf anteilig"</formula>
    </cfRule>
  </conditionalFormatting>
  <conditionalFormatting sqref="G37">
    <cfRule type="expression" dxfId="1576" priority="1790">
      <formula>D37="Regelbedarf"</formula>
    </cfRule>
    <cfRule type="expression" dxfId="1575" priority="1791">
      <formula>D37="Regelbedarf anteilig"</formula>
    </cfRule>
  </conditionalFormatting>
  <conditionalFormatting sqref="G38">
    <cfRule type="expression" dxfId="1574" priority="1788">
      <formula>D38="Regelbedarf"</formula>
    </cfRule>
    <cfRule type="expression" dxfId="1573" priority="1789">
      <formula>D38="Regelbedarf anteilig"</formula>
    </cfRule>
  </conditionalFormatting>
  <conditionalFormatting sqref="G40">
    <cfRule type="expression" dxfId="1572" priority="1786">
      <formula>D40="Regelbedarf"</formula>
    </cfRule>
    <cfRule type="expression" dxfId="1571" priority="1787">
      <formula>D40="Regelbedarf anteilig"</formula>
    </cfRule>
  </conditionalFormatting>
  <conditionalFormatting sqref="G41">
    <cfRule type="expression" dxfId="1570" priority="1784">
      <formula>D41="Regelbedarf"</formula>
    </cfRule>
    <cfRule type="expression" dxfId="1569" priority="1785">
      <formula>D41="Regelbedarf anteilig"</formula>
    </cfRule>
  </conditionalFormatting>
  <conditionalFormatting sqref="G42">
    <cfRule type="expression" dxfId="1568" priority="1782">
      <formula>D42="Regelbedarf"</formula>
    </cfRule>
    <cfRule type="expression" dxfId="1567" priority="1783">
      <formula>D42="Regelbedarf anteilig"</formula>
    </cfRule>
  </conditionalFormatting>
  <conditionalFormatting sqref="G44">
    <cfRule type="expression" dxfId="1566" priority="1780">
      <formula>D44="Regelbedarf"</formula>
    </cfRule>
    <cfRule type="expression" dxfId="1565" priority="1781">
      <formula>D44="Regelbedarf anteilig"</formula>
    </cfRule>
  </conditionalFormatting>
  <conditionalFormatting sqref="G46">
    <cfRule type="expression" dxfId="1564" priority="1776">
      <formula>D46="Regelbedarf"</formula>
    </cfRule>
    <cfRule type="expression" dxfId="1563" priority="1777">
      <formula>D46="Regelbedarf anteilig"</formula>
    </cfRule>
  </conditionalFormatting>
  <conditionalFormatting sqref="G47">
    <cfRule type="expression" dxfId="1562" priority="1774">
      <formula>D47="Regelbedarf"</formula>
    </cfRule>
    <cfRule type="expression" dxfId="1561" priority="1775">
      <formula>D47="Regelbedarf anteilig"</formula>
    </cfRule>
  </conditionalFormatting>
  <conditionalFormatting sqref="G48">
    <cfRule type="expression" dxfId="1560" priority="1772">
      <formula>D48="Regelbedarf"</formula>
    </cfRule>
    <cfRule type="expression" dxfId="1559" priority="1773">
      <formula>D48="Regelbedarf anteilig"</formula>
    </cfRule>
  </conditionalFormatting>
  <conditionalFormatting sqref="G49">
    <cfRule type="expression" dxfId="1558" priority="1770">
      <formula>D49="Regelbedarf"</formula>
    </cfRule>
    <cfRule type="expression" dxfId="1557" priority="1771">
      <formula>D49="Regelbedarf anteilig"</formula>
    </cfRule>
  </conditionalFormatting>
  <conditionalFormatting sqref="G50">
    <cfRule type="expression" dxfId="1556" priority="1768">
      <formula>D50="Regelbedarf"</formula>
    </cfRule>
    <cfRule type="expression" dxfId="1555" priority="1769">
      <formula>D50="Regelbedarf anteilig"</formula>
    </cfRule>
  </conditionalFormatting>
  <conditionalFormatting sqref="G51">
    <cfRule type="expression" dxfId="1554" priority="1766">
      <formula>D51="Regelbedarf"</formula>
    </cfRule>
    <cfRule type="expression" dxfId="1553" priority="1767">
      <formula>D51="Regelbedarf anteilig"</formula>
    </cfRule>
  </conditionalFormatting>
  <conditionalFormatting sqref="G52">
    <cfRule type="expression" dxfId="1552" priority="1764">
      <formula>D52="Regelbedarf"</formula>
    </cfRule>
    <cfRule type="expression" dxfId="1551" priority="1765">
      <formula>D52="Regelbedarf anteilig"</formula>
    </cfRule>
  </conditionalFormatting>
  <conditionalFormatting sqref="G54">
    <cfRule type="expression" dxfId="1550" priority="1762">
      <formula>D54="Regelbedarf"</formula>
    </cfRule>
    <cfRule type="expression" dxfId="1549" priority="1763">
      <formula>D54="Regelbedarf anteilig"</formula>
    </cfRule>
  </conditionalFormatting>
  <conditionalFormatting sqref="G55">
    <cfRule type="expression" dxfId="1548" priority="1760">
      <formula>D55="Regelbedarf"</formula>
    </cfRule>
    <cfRule type="expression" dxfId="1547" priority="1761">
      <formula>D55="Regelbedarf anteilig"</formula>
    </cfRule>
  </conditionalFormatting>
  <conditionalFormatting sqref="G58">
    <cfRule type="expression" dxfId="1546" priority="1758">
      <formula>D58="Regelbedarf"</formula>
    </cfRule>
    <cfRule type="expression" dxfId="1545" priority="1759">
      <formula>D58="Regelbedarf anteilig"</formula>
    </cfRule>
  </conditionalFormatting>
  <conditionalFormatting sqref="G59">
    <cfRule type="expression" dxfId="1544" priority="1756">
      <formula>D59="Regelbedarf"</formula>
    </cfRule>
    <cfRule type="expression" dxfId="1543" priority="1757">
      <formula>D59="Regelbedarf anteilig"</formula>
    </cfRule>
  </conditionalFormatting>
  <conditionalFormatting sqref="G61">
    <cfRule type="expression" dxfId="1542" priority="1754">
      <formula>D61="Regelbedarf"</formula>
    </cfRule>
    <cfRule type="expression" dxfId="1541" priority="1755">
      <formula>D61="Regelbedarf anteilig"</formula>
    </cfRule>
  </conditionalFormatting>
  <conditionalFormatting sqref="G62">
    <cfRule type="expression" dxfId="1540" priority="1752">
      <formula>D62="Regelbedarf"</formula>
    </cfRule>
    <cfRule type="expression" dxfId="1539" priority="1753">
      <formula>D62="Regelbedarf anteilig"</formula>
    </cfRule>
  </conditionalFormatting>
  <conditionalFormatting sqref="G63">
    <cfRule type="expression" dxfId="1538" priority="1750">
      <formula>D63="Regelbedarf"</formula>
    </cfRule>
    <cfRule type="expression" dxfId="1537" priority="1751">
      <formula>D63="Regelbedarf anteilig"</formula>
    </cfRule>
  </conditionalFormatting>
  <conditionalFormatting sqref="G65">
    <cfRule type="expression" dxfId="1536" priority="1748">
      <formula>D65="Regelbedarf"</formula>
    </cfRule>
    <cfRule type="expression" dxfId="1535" priority="1749">
      <formula>D65="Regelbedarf anteilig"</formula>
    </cfRule>
  </conditionalFormatting>
  <conditionalFormatting sqref="G66">
    <cfRule type="expression" dxfId="1534" priority="1746">
      <formula>D66="Regelbedarf"</formula>
    </cfRule>
    <cfRule type="expression" dxfId="1533" priority="1747">
      <formula>D66="Regelbedarf anteilig"</formula>
    </cfRule>
  </conditionalFormatting>
  <conditionalFormatting sqref="G67">
    <cfRule type="expression" dxfId="1532" priority="1744">
      <formula>D67="Regelbedarf"</formula>
    </cfRule>
    <cfRule type="expression" dxfId="1531" priority="1745">
      <formula>D67="Regelbedarf anteilig"</formula>
    </cfRule>
  </conditionalFormatting>
  <conditionalFormatting sqref="G68">
    <cfRule type="expression" dxfId="1530" priority="1742">
      <formula>D68="Regelbedarf"</formula>
    </cfRule>
    <cfRule type="expression" dxfId="1529" priority="1743">
      <formula>D68="Regelbedarf anteilig"</formula>
    </cfRule>
  </conditionalFormatting>
  <conditionalFormatting sqref="G69">
    <cfRule type="expression" dxfId="1528" priority="1740">
      <formula>D69="Regelbedarf"</formula>
    </cfRule>
    <cfRule type="expression" dxfId="1527" priority="1741">
      <formula>D69="Regelbedarf anteilig"</formula>
    </cfRule>
  </conditionalFormatting>
  <conditionalFormatting sqref="G70">
    <cfRule type="expression" dxfId="1526" priority="1738">
      <formula>D70="Regelbedarf"</formula>
    </cfRule>
    <cfRule type="expression" dxfId="1525" priority="1739">
      <formula>D70="Regelbedarf anteilig"</formula>
    </cfRule>
  </conditionalFormatting>
  <conditionalFormatting sqref="G71">
    <cfRule type="expression" dxfId="1524" priority="1736">
      <formula>D71="Regelbedarf"</formula>
    </cfRule>
    <cfRule type="expression" dxfId="1523" priority="1737">
      <formula>D71="Regelbedarf anteilig"</formula>
    </cfRule>
  </conditionalFormatting>
  <conditionalFormatting sqref="G73">
    <cfRule type="expression" dxfId="1522" priority="1732">
      <formula>D73="Regelbedarf"</formula>
    </cfRule>
    <cfRule type="expression" dxfId="1521" priority="1733">
      <formula>D73="Regelbedarf anteilig"</formula>
    </cfRule>
  </conditionalFormatting>
  <conditionalFormatting sqref="G74">
    <cfRule type="expression" dxfId="1520" priority="1730">
      <formula>D74="Regelbedarf"</formula>
    </cfRule>
    <cfRule type="expression" dxfId="1519" priority="1731">
      <formula>D74="Regelbedarf anteilig"</formula>
    </cfRule>
  </conditionalFormatting>
  <conditionalFormatting sqref="G75">
    <cfRule type="expression" dxfId="1518" priority="1728">
      <formula>D75="Regelbedarf"</formula>
    </cfRule>
    <cfRule type="expression" dxfId="1517" priority="1729">
      <formula>D75="Regelbedarf anteilig"</formula>
    </cfRule>
  </conditionalFormatting>
  <conditionalFormatting sqref="G76">
    <cfRule type="expression" dxfId="1516" priority="1726">
      <formula>D76="Regelbedarf"</formula>
    </cfRule>
    <cfRule type="expression" dxfId="1515" priority="1727">
      <formula>D76="Regelbedarf anteilig"</formula>
    </cfRule>
  </conditionalFormatting>
  <conditionalFormatting sqref="G77">
    <cfRule type="expression" dxfId="1514" priority="1724">
      <formula>D77="Regelbedarf"</formula>
    </cfRule>
    <cfRule type="expression" dxfId="1513" priority="1725">
      <formula>D77="Regelbedarf anteilig"</formula>
    </cfRule>
  </conditionalFormatting>
  <conditionalFormatting sqref="G78">
    <cfRule type="expression" dxfId="1512" priority="1722">
      <formula>D78="Regelbedarf"</formula>
    </cfRule>
    <cfRule type="expression" dxfId="1511" priority="1723">
      <formula>D78="Regelbedarf anteilig"</formula>
    </cfRule>
  </conditionalFormatting>
  <conditionalFormatting sqref="G79">
    <cfRule type="expression" dxfId="1510" priority="1720">
      <formula>D79="Regelbedarf"</formula>
    </cfRule>
    <cfRule type="expression" dxfId="1509" priority="1721">
      <formula>D79="Regelbedarf anteilig"</formula>
    </cfRule>
  </conditionalFormatting>
  <conditionalFormatting sqref="G80">
    <cfRule type="expression" dxfId="1508" priority="1718">
      <formula>D80="Regelbedarf"</formula>
    </cfRule>
    <cfRule type="expression" dxfId="1507" priority="1719">
      <formula>D80="Regelbedarf anteilig"</formula>
    </cfRule>
  </conditionalFormatting>
  <conditionalFormatting sqref="G81">
    <cfRule type="expression" dxfId="1506" priority="1716">
      <formula>D81="Regelbedarf"</formula>
    </cfRule>
    <cfRule type="expression" dxfId="1505" priority="1717">
      <formula>D81="Regelbedarf anteilig"</formula>
    </cfRule>
  </conditionalFormatting>
  <conditionalFormatting sqref="G82">
    <cfRule type="expression" dxfId="1504" priority="1714">
      <formula>D82="Regelbedarf"</formula>
    </cfRule>
    <cfRule type="expression" dxfId="1503" priority="1715">
      <formula>D82="Regelbedarf anteilig"</formula>
    </cfRule>
  </conditionalFormatting>
  <conditionalFormatting sqref="G83">
    <cfRule type="expression" dxfId="1502" priority="1712">
      <formula>D83="Regelbedarf"</formula>
    </cfRule>
    <cfRule type="expression" dxfId="1501" priority="1713">
      <formula>D83="Regelbedarf anteilig"</formula>
    </cfRule>
  </conditionalFormatting>
  <conditionalFormatting sqref="G84">
    <cfRule type="expression" dxfId="1500" priority="1710">
      <formula>D84="Regelbedarf"</formula>
    </cfRule>
    <cfRule type="expression" dxfId="1499" priority="1711">
      <formula>D84="Regelbedarf anteilig"</formula>
    </cfRule>
  </conditionalFormatting>
  <conditionalFormatting sqref="G85">
    <cfRule type="expression" dxfId="1498" priority="1708">
      <formula>D85="Regelbedarf"</formula>
    </cfRule>
    <cfRule type="expression" dxfId="1497" priority="1709">
      <formula>D85="Regelbedarf anteilig"</formula>
    </cfRule>
  </conditionalFormatting>
  <conditionalFormatting sqref="G86">
    <cfRule type="expression" dxfId="1496" priority="1706">
      <formula>D86="Regelbedarf"</formula>
    </cfRule>
    <cfRule type="expression" dxfId="1495" priority="1707">
      <formula>D86="Regelbedarf anteilig"</formula>
    </cfRule>
  </conditionalFormatting>
  <conditionalFormatting sqref="G87">
    <cfRule type="expression" dxfId="1494" priority="1704">
      <formula>D87="Regelbedarf"</formula>
    </cfRule>
    <cfRule type="expression" dxfId="1493" priority="1705">
      <formula>D87="Regelbedarf anteilig"</formula>
    </cfRule>
  </conditionalFormatting>
  <conditionalFormatting sqref="G89">
    <cfRule type="expression" dxfId="1492" priority="1702">
      <formula>D89="Regelbedarf"</formula>
    </cfRule>
    <cfRule type="expression" dxfId="1491" priority="1703">
      <formula>D89="Regelbedarf anteilig"</formula>
    </cfRule>
  </conditionalFormatting>
  <conditionalFormatting sqref="G90">
    <cfRule type="expression" dxfId="1490" priority="1700">
      <formula>D90="Regelbedarf"</formula>
    </cfRule>
    <cfRule type="expression" dxfId="1489" priority="1701">
      <formula>D90="Regelbedarf anteilig"</formula>
    </cfRule>
  </conditionalFormatting>
  <conditionalFormatting sqref="G91">
    <cfRule type="expression" dxfId="1488" priority="1698">
      <formula>D91="Regelbedarf"</formula>
    </cfRule>
    <cfRule type="expression" dxfId="1487" priority="1699">
      <formula>D91="Regelbedarf anteilig"</formula>
    </cfRule>
  </conditionalFormatting>
  <conditionalFormatting sqref="G92">
    <cfRule type="expression" dxfId="1486" priority="1696">
      <formula>D92="Regelbedarf"</formula>
    </cfRule>
    <cfRule type="expression" dxfId="1485" priority="1697">
      <formula>D92="Regelbedarf anteilig"</formula>
    </cfRule>
  </conditionalFormatting>
  <conditionalFormatting sqref="G93">
    <cfRule type="expression" dxfId="1484" priority="1694">
      <formula>D93="Regelbedarf"</formula>
    </cfRule>
    <cfRule type="expression" dxfId="1483" priority="1695">
      <formula>D93="Regelbedarf anteilig"</formula>
    </cfRule>
  </conditionalFormatting>
  <conditionalFormatting sqref="G94">
    <cfRule type="expression" dxfId="1482" priority="1692">
      <formula>D94="Regelbedarf"</formula>
    </cfRule>
    <cfRule type="expression" dxfId="1481" priority="1693">
      <formula>D94="Regelbedarf anteilig"</formula>
    </cfRule>
  </conditionalFormatting>
  <conditionalFormatting sqref="G95">
    <cfRule type="expression" dxfId="1480" priority="1690">
      <formula>D95="Regelbedarf"</formula>
    </cfRule>
    <cfRule type="expression" dxfId="1479" priority="1691">
      <formula>D95="Regelbedarf anteilig"</formula>
    </cfRule>
  </conditionalFormatting>
  <conditionalFormatting sqref="G96">
    <cfRule type="expression" dxfId="1478" priority="1688">
      <formula>D96="Regelbedarf"</formula>
    </cfRule>
    <cfRule type="expression" dxfId="1477" priority="1689">
      <formula>D96="Regelbedarf anteilig"</formula>
    </cfRule>
  </conditionalFormatting>
  <conditionalFormatting sqref="G97">
    <cfRule type="expression" dxfId="1476" priority="1686">
      <formula>D97="Regelbedarf"</formula>
    </cfRule>
    <cfRule type="expression" dxfId="1475" priority="1687">
      <formula>D97="Regelbedarf anteilig"</formula>
    </cfRule>
  </conditionalFormatting>
  <conditionalFormatting sqref="G98">
    <cfRule type="expression" dxfId="1474" priority="1684">
      <formula>D98="Regelbedarf"</formula>
    </cfRule>
    <cfRule type="expression" dxfId="1473" priority="1685">
      <formula>D98="Regelbedarf anteilig"</formula>
    </cfRule>
  </conditionalFormatting>
  <conditionalFormatting sqref="G99">
    <cfRule type="expression" dxfId="1472" priority="1682">
      <formula>D99="Regelbedarf"</formula>
    </cfRule>
    <cfRule type="expression" dxfId="1471" priority="1683">
      <formula>D99="Regelbedarf anteilig"</formula>
    </cfRule>
  </conditionalFormatting>
  <conditionalFormatting sqref="G100">
    <cfRule type="expression" dxfId="1470" priority="1680">
      <formula>D100="Regelbedarf"</formula>
    </cfRule>
    <cfRule type="expression" dxfId="1469" priority="1681">
      <formula>D100="Regelbedarf anteilig"</formula>
    </cfRule>
  </conditionalFormatting>
  <conditionalFormatting sqref="G101">
    <cfRule type="expression" dxfId="1468" priority="1678">
      <formula>D101="Regelbedarf"</formula>
    </cfRule>
    <cfRule type="expression" dxfId="1467" priority="1679">
      <formula>D101="Regelbedarf anteilig"</formula>
    </cfRule>
  </conditionalFormatting>
  <conditionalFormatting sqref="G102">
    <cfRule type="expression" dxfId="1466" priority="1676">
      <formula>D102="Regelbedarf"</formula>
    </cfRule>
    <cfRule type="expression" dxfId="1465" priority="1677">
      <formula>D102="Regelbedarf anteilig"</formula>
    </cfRule>
  </conditionalFormatting>
  <conditionalFormatting sqref="G103">
    <cfRule type="expression" dxfId="1464" priority="1674">
      <formula>D103="Regelbedarf"</formula>
    </cfRule>
    <cfRule type="expression" dxfId="1463" priority="1675">
      <formula>D103="Regelbedarf anteilig"</formula>
    </cfRule>
  </conditionalFormatting>
  <conditionalFormatting sqref="G104">
    <cfRule type="expression" dxfId="1462" priority="1672">
      <formula>D104="Regelbedarf"</formula>
    </cfRule>
    <cfRule type="expression" dxfId="1461" priority="1673">
      <formula>D104="Regelbedarf anteilig"</formula>
    </cfRule>
  </conditionalFormatting>
  <conditionalFormatting sqref="G105">
    <cfRule type="expression" dxfId="1460" priority="1670">
      <formula>D105="Regelbedarf"</formula>
    </cfRule>
    <cfRule type="expression" dxfId="1459" priority="1671">
      <formula>D105="Regelbedarf anteilig"</formula>
    </cfRule>
  </conditionalFormatting>
  <conditionalFormatting sqref="G107">
    <cfRule type="expression" dxfId="1458" priority="1668">
      <formula>D107="Regelbedarf"</formula>
    </cfRule>
    <cfRule type="expression" dxfId="1457" priority="1669">
      <formula>D107="Regelbedarf anteilig"</formula>
    </cfRule>
  </conditionalFormatting>
  <conditionalFormatting sqref="G108">
    <cfRule type="expression" dxfId="1456" priority="1666">
      <formula>D108="Regelbedarf"</formula>
    </cfRule>
    <cfRule type="expression" dxfId="1455" priority="1667">
      <formula>D108="Regelbedarf anteilig"</formula>
    </cfRule>
  </conditionalFormatting>
  <conditionalFormatting sqref="G109">
    <cfRule type="expression" dxfId="1454" priority="1664">
      <formula>D109="Regelbedarf"</formula>
    </cfRule>
    <cfRule type="expression" dxfId="1453" priority="1665">
      <formula>D109="Regelbedarf anteilig"</formula>
    </cfRule>
  </conditionalFormatting>
  <conditionalFormatting sqref="G110">
    <cfRule type="expression" dxfId="1452" priority="1662">
      <formula>D110="Regelbedarf"</formula>
    </cfRule>
    <cfRule type="expression" dxfId="1451" priority="1663">
      <formula>D110="Regelbedarf anteilig"</formula>
    </cfRule>
  </conditionalFormatting>
  <conditionalFormatting sqref="G111">
    <cfRule type="expression" dxfId="1450" priority="1660">
      <formula>D111="Regelbedarf"</formula>
    </cfRule>
    <cfRule type="expression" dxfId="1449" priority="1661">
      <formula>D111="Regelbedarf anteilig"</formula>
    </cfRule>
  </conditionalFormatting>
  <conditionalFormatting sqref="G112">
    <cfRule type="expression" dxfId="1448" priority="1658">
      <formula>D112="Regelbedarf"</formula>
    </cfRule>
    <cfRule type="expression" dxfId="1447" priority="1659">
      <formula>D112="Regelbedarf anteilig"</formula>
    </cfRule>
  </conditionalFormatting>
  <conditionalFormatting sqref="G113">
    <cfRule type="expression" dxfId="1446" priority="1656">
      <formula>D113="Regelbedarf"</formula>
    </cfRule>
    <cfRule type="expression" dxfId="1445" priority="1657">
      <formula>D113="Regelbedarf anteilig"</formula>
    </cfRule>
  </conditionalFormatting>
  <conditionalFormatting sqref="G115">
    <cfRule type="expression" dxfId="1444" priority="1654">
      <formula>D115="Regelbedarf"</formula>
    </cfRule>
    <cfRule type="expression" dxfId="1443" priority="1655">
      <formula>D115="Regelbedarf anteilig"</formula>
    </cfRule>
  </conditionalFormatting>
  <conditionalFormatting sqref="G116">
    <cfRule type="expression" dxfId="1442" priority="1652">
      <formula>D116="Regelbedarf"</formula>
    </cfRule>
    <cfRule type="expression" dxfId="1441" priority="1653">
      <formula>D116="Regelbedarf anteilig"</formula>
    </cfRule>
  </conditionalFormatting>
  <conditionalFormatting sqref="G117">
    <cfRule type="expression" dxfId="1440" priority="1650">
      <formula>D117="Regelbedarf"</formula>
    </cfRule>
    <cfRule type="expression" dxfId="1439" priority="1651">
      <formula>D117="Regelbedarf anteilig"</formula>
    </cfRule>
  </conditionalFormatting>
  <conditionalFormatting sqref="G118">
    <cfRule type="expression" dxfId="1438" priority="1648">
      <formula>D118="Regelbedarf"</formula>
    </cfRule>
    <cfRule type="expression" dxfId="1437" priority="1649">
      <formula>D118="Regelbedarf anteilig"</formula>
    </cfRule>
  </conditionalFormatting>
  <conditionalFormatting sqref="G119">
    <cfRule type="expression" dxfId="1436" priority="1646">
      <formula>D119="Regelbedarf"</formula>
    </cfRule>
    <cfRule type="expression" dxfId="1435" priority="1647">
      <formula>D119="Regelbedarf anteilig"</formula>
    </cfRule>
  </conditionalFormatting>
  <conditionalFormatting sqref="G120">
    <cfRule type="expression" dxfId="1434" priority="1644">
      <formula>D120="Regelbedarf"</formula>
    </cfRule>
    <cfRule type="expression" dxfId="1433" priority="1645">
      <formula>D120="Regelbedarf anteilig"</formula>
    </cfRule>
  </conditionalFormatting>
  <conditionalFormatting sqref="G121">
    <cfRule type="expression" dxfId="1432" priority="1642">
      <formula>D121="Regelbedarf"</formula>
    </cfRule>
    <cfRule type="expression" dxfId="1431" priority="1643">
      <formula>D121="Regelbedarf anteilig"</formula>
    </cfRule>
  </conditionalFormatting>
  <conditionalFormatting sqref="G122">
    <cfRule type="expression" dxfId="1430" priority="1640">
      <formula>D122="Regelbedarf"</formula>
    </cfRule>
    <cfRule type="expression" dxfId="1429" priority="1641">
      <formula>D122="Regelbedarf anteilig"</formula>
    </cfRule>
  </conditionalFormatting>
  <conditionalFormatting sqref="G123">
    <cfRule type="expression" dxfId="1428" priority="1638">
      <formula>D123="Regelbedarf"</formula>
    </cfRule>
    <cfRule type="expression" dxfId="1427" priority="1639">
      <formula>D123="Regelbedarf anteilig"</formula>
    </cfRule>
  </conditionalFormatting>
  <conditionalFormatting sqref="G124">
    <cfRule type="expression" dxfId="1426" priority="1636">
      <formula>D124="Regelbedarf"</formula>
    </cfRule>
    <cfRule type="expression" dxfId="1425" priority="1637">
      <formula>D124="Regelbedarf anteilig"</formula>
    </cfRule>
  </conditionalFormatting>
  <conditionalFormatting sqref="G125">
    <cfRule type="expression" dxfId="1424" priority="1634">
      <formula>D125="Regelbedarf"</formula>
    </cfRule>
    <cfRule type="expression" dxfId="1423" priority="1635">
      <formula>D125="Regelbedarf anteilig"</formula>
    </cfRule>
  </conditionalFormatting>
  <conditionalFormatting sqref="G126">
    <cfRule type="expression" dxfId="1422" priority="1632">
      <formula>D126="Regelbedarf"</formula>
    </cfRule>
    <cfRule type="expression" dxfId="1421" priority="1633">
      <formula>D126="Regelbedarf anteilig"</formula>
    </cfRule>
  </conditionalFormatting>
  <conditionalFormatting sqref="G127">
    <cfRule type="expression" dxfId="1420" priority="1630">
      <formula>D127="Regelbedarf"</formula>
    </cfRule>
    <cfRule type="expression" dxfId="1419" priority="1631">
      <formula>D127="Regelbedarf anteilig"</formula>
    </cfRule>
  </conditionalFormatting>
  <conditionalFormatting sqref="G128">
    <cfRule type="expression" dxfId="1418" priority="1628">
      <formula>D128="Regelbedarf"</formula>
    </cfRule>
    <cfRule type="expression" dxfId="1417" priority="1629">
      <formula>D128="Regelbedarf anteilig"</formula>
    </cfRule>
  </conditionalFormatting>
  <conditionalFormatting sqref="G129">
    <cfRule type="expression" dxfId="1416" priority="1626">
      <formula>D129="Regelbedarf"</formula>
    </cfRule>
    <cfRule type="expression" dxfId="1415" priority="1627">
      <formula>D129="Regelbedarf anteilig"</formula>
    </cfRule>
  </conditionalFormatting>
  <conditionalFormatting sqref="G131">
    <cfRule type="expression" dxfId="1414" priority="1624">
      <formula>D131="Regelbedarf"</formula>
    </cfRule>
    <cfRule type="expression" dxfId="1413" priority="1625">
      <formula>D131="Regelbedarf anteilig"</formula>
    </cfRule>
  </conditionalFormatting>
  <conditionalFormatting sqref="G132">
    <cfRule type="expression" dxfId="1412" priority="1622">
      <formula>D132="Regelbedarf"</formula>
    </cfRule>
    <cfRule type="expression" dxfId="1411" priority="1623">
      <formula>D132="Regelbedarf anteilig"</formula>
    </cfRule>
  </conditionalFormatting>
  <conditionalFormatting sqref="G133">
    <cfRule type="expression" dxfId="1410" priority="1620">
      <formula>D133="Regelbedarf"</formula>
    </cfRule>
    <cfRule type="expression" dxfId="1409" priority="1621">
      <formula>D133="Regelbedarf anteilig"</formula>
    </cfRule>
  </conditionalFormatting>
  <conditionalFormatting sqref="G134">
    <cfRule type="expression" dxfId="1408" priority="1618">
      <formula>D134="Regelbedarf"</formula>
    </cfRule>
    <cfRule type="expression" dxfId="1407" priority="1619">
      <formula>D134="Regelbedarf anteilig"</formula>
    </cfRule>
  </conditionalFormatting>
  <conditionalFormatting sqref="G135">
    <cfRule type="expression" dxfId="1406" priority="1616">
      <formula>D135="Regelbedarf"</formula>
    </cfRule>
    <cfRule type="expression" dxfId="1405" priority="1617">
      <formula>D135="Regelbedarf anteilig"</formula>
    </cfRule>
  </conditionalFormatting>
  <conditionalFormatting sqref="G136">
    <cfRule type="expression" dxfId="1404" priority="1614">
      <formula>D136="Regelbedarf"</formula>
    </cfRule>
    <cfRule type="expression" dxfId="1403" priority="1615">
      <formula>D136="Regelbedarf anteilig"</formula>
    </cfRule>
  </conditionalFormatting>
  <conditionalFormatting sqref="G137">
    <cfRule type="expression" dxfId="1402" priority="1612">
      <formula>D137="Regelbedarf"</formula>
    </cfRule>
    <cfRule type="expression" dxfId="1401" priority="1613">
      <formula>D137="Regelbedarf anteilig"</formula>
    </cfRule>
  </conditionalFormatting>
  <conditionalFormatting sqref="G138">
    <cfRule type="expression" dxfId="1400" priority="1610">
      <formula>D138="Regelbedarf"</formula>
    </cfRule>
    <cfRule type="expression" dxfId="1399" priority="1611">
      <formula>D138="Regelbedarf anteilig"</formula>
    </cfRule>
  </conditionalFormatting>
  <conditionalFormatting sqref="G139">
    <cfRule type="expression" dxfId="1398" priority="1608">
      <formula>D139="Regelbedarf"</formula>
    </cfRule>
    <cfRule type="expression" dxfId="1397" priority="1609">
      <formula>D139="Regelbedarf anteilig"</formula>
    </cfRule>
  </conditionalFormatting>
  <conditionalFormatting sqref="G140">
    <cfRule type="expression" dxfId="1396" priority="1606">
      <formula>D140="Regelbedarf"</formula>
    </cfRule>
    <cfRule type="expression" dxfId="1395" priority="1607">
      <formula>D140="Regelbedarf anteilig"</formula>
    </cfRule>
  </conditionalFormatting>
  <conditionalFormatting sqref="G141">
    <cfRule type="expression" dxfId="1394" priority="1604">
      <formula>D141="Regelbedarf"</formula>
    </cfRule>
    <cfRule type="expression" dxfId="1393" priority="1605">
      <formula>D141="Regelbedarf anteilig"</formula>
    </cfRule>
  </conditionalFormatting>
  <conditionalFormatting sqref="G142">
    <cfRule type="expression" dxfId="1392" priority="1602">
      <formula>D142="Regelbedarf"</formula>
    </cfRule>
    <cfRule type="expression" dxfId="1391" priority="1603">
      <formula>D142="Regelbedarf anteilig"</formula>
    </cfRule>
  </conditionalFormatting>
  <conditionalFormatting sqref="G144">
    <cfRule type="expression" dxfId="1390" priority="1600">
      <formula>D144="Regelbedarf"</formula>
    </cfRule>
    <cfRule type="expression" dxfId="1389" priority="1601">
      <formula>D144="Regelbedarf anteilig"</formula>
    </cfRule>
  </conditionalFormatting>
  <conditionalFormatting sqref="G145">
    <cfRule type="expression" dxfId="1388" priority="1598">
      <formula>D145="Regelbedarf"</formula>
    </cfRule>
    <cfRule type="expression" dxfId="1387" priority="1599">
      <formula>D145="Regelbedarf anteilig"</formula>
    </cfRule>
  </conditionalFormatting>
  <conditionalFormatting sqref="G146">
    <cfRule type="expression" dxfId="1386" priority="1596">
      <formula>D146="Regelbedarf"</formula>
    </cfRule>
    <cfRule type="expression" dxfId="1385" priority="1597">
      <formula>D146="Regelbedarf anteilig"</formula>
    </cfRule>
  </conditionalFormatting>
  <conditionalFormatting sqref="G147">
    <cfRule type="expression" dxfId="1384" priority="1594">
      <formula>D147="Regelbedarf"</formula>
    </cfRule>
    <cfRule type="expression" dxfId="1383" priority="1595">
      <formula>D147="Regelbedarf anteilig"</formula>
    </cfRule>
  </conditionalFormatting>
  <conditionalFormatting sqref="G148">
    <cfRule type="expression" dxfId="1382" priority="1592">
      <formula>D148="Regelbedarf"</formula>
    </cfRule>
    <cfRule type="expression" dxfId="1381" priority="1593">
      <formula>D148="Regelbedarf anteilig"</formula>
    </cfRule>
  </conditionalFormatting>
  <conditionalFormatting sqref="G149">
    <cfRule type="expression" dxfId="1380" priority="1590">
      <formula>D149="Regelbedarf"</formula>
    </cfRule>
    <cfRule type="expression" dxfId="1379" priority="1591">
      <formula>D149="Regelbedarf anteilig"</formula>
    </cfRule>
  </conditionalFormatting>
  <conditionalFormatting sqref="G150">
    <cfRule type="expression" dxfId="1378" priority="1588">
      <formula>D150="Regelbedarf"</formula>
    </cfRule>
    <cfRule type="expression" dxfId="1377" priority="1589">
      <formula>D150="Regelbedarf anteilig"</formula>
    </cfRule>
  </conditionalFormatting>
  <conditionalFormatting sqref="G151">
    <cfRule type="expression" dxfId="1376" priority="1586">
      <formula>D151="Regelbedarf"</formula>
    </cfRule>
    <cfRule type="expression" dxfId="1375" priority="1587">
      <formula>D151="Regelbedarf anteilig"</formula>
    </cfRule>
  </conditionalFormatting>
  <conditionalFormatting sqref="G153">
    <cfRule type="expression" dxfId="1374" priority="1584">
      <formula>D153="Regelbedarf"</formula>
    </cfRule>
    <cfRule type="expression" dxfId="1373" priority="1585">
      <formula>D153="Regelbedarf anteilig"</formula>
    </cfRule>
  </conditionalFormatting>
  <conditionalFormatting sqref="G154">
    <cfRule type="expression" dxfId="1372" priority="1582">
      <formula>D154="Regelbedarf"</formula>
    </cfRule>
    <cfRule type="expression" dxfId="1371" priority="1583">
      <formula>D154="Regelbedarf anteilig"</formula>
    </cfRule>
  </conditionalFormatting>
  <conditionalFormatting sqref="G155">
    <cfRule type="expression" dxfId="1370" priority="1580">
      <formula>D155="Regelbedarf"</formula>
    </cfRule>
    <cfRule type="expression" dxfId="1369" priority="1581">
      <formula>D155="Regelbedarf anteilig"</formula>
    </cfRule>
  </conditionalFormatting>
  <conditionalFormatting sqref="G156">
    <cfRule type="expression" dxfId="1368" priority="1578">
      <formula>D156="Regelbedarf"</formula>
    </cfRule>
    <cfRule type="expression" dxfId="1367" priority="1579">
      <formula>D156="Regelbedarf anteilig"</formula>
    </cfRule>
  </conditionalFormatting>
  <conditionalFormatting sqref="G157">
    <cfRule type="expression" dxfId="1366" priority="1576">
      <formula>D157="Regelbedarf"</formula>
    </cfRule>
    <cfRule type="expression" dxfId="1365" priority="1577">
      <formula>D157="Regelbedarf anteilig"</formula>
    </cfRule>
  </conditionalFormatting>
  <conditionalFormatting sqref="G158">
    <cfRule type="expression" dxfId="1364" priority="1574">
      <formula>D158="Regelbedarf"</formula>
    </cfRule>
    <cfRule type="expression" dxfId="1363" priority="1575">
      <formula>D158="Regelbedarf anteilig"</formula>
    </cfRule>
  </conditionalFormatting>
  <conditionalFormatting sqref="G160">
    <cfRule type="expression" dxfId="1362" priority="1572">
      <formula>D160="Regelbedarf"</formula>
    </cfRule>
    <cfRule type="expression" dxfId="1361" priority="1573">
      <formula>D160="Regelbedarf anteilig"</formula>
    </cfRule>
  </conditionalFormatting>
  <conditionalFormatting sqref="G161">
    <cfRule type="expression" dxfId="1360" priority="1570">
      <formula>D161="Regelbedarf"</formula>
    </cfRule>
    <cfRule type="expression" dxfId="1359" priority="1571">
      <formula>D161="Regelbedarf anteilig"</formula>
    </cfRule>
  </conditionalFormatting>
  <conditionalFormatting sqref="G162">
    <cfRule type="expression" dxfId="1358" priority="1568">
      <formula>D162="Regelbedarf"</formula>
    </cfRule>
    <cfRule type="expression" dxfId="1357" priority="1569">
      <formula>D162="Regelbedarf anteilig"</formula>
    </cfRule>
  </conditionalFormatting>
  <conditionalFormatting sqref="G163">
    <cfRule type="expression" dxfId="1356" priority="1566">
      <formula>D163="Regelbedarf"</formula>
    </cfRule>
    <cfRule type="expression" dxfId="1355" priority="1567">
      <formula>D163="Regelbedarf anteilig"</formula>
    </cfRule>
  </conditionalFormatting>
  <conditionalFormatting sqref="G164">
    <cfRule type="expression" dxfId="1354" priority="1564">
      <formula>D164="Regelbedarf"</formula>
    </cfRule>
    <cfRule type="expression" dxfId="1353" priority="1565">
      <formula>D164="Regelbedarf anteilig"</formula>
    </cfRule>
  </conditionalFormatting>
  <conditionalFormatting sqref="G165">
    <cfRule type="expression" dxfId="1352" priority="1562">
      <formula>D165="Regelbedarf"</formula>
    </cfRule>
    <cfRule type="expression" dxfId="1351" priority="1563">
      <formula>D165="Regelbedarf anteilig"</formula>
    </cfRule>
  </conditionalFormatting>
  <conditionalFormatting sqref="G166">
    <cfRule type="expression" dxfId="1350" priority="1560">
      <formula>D166="Regelbedarf"</formula>
    </cfRule>
    <cfRule type="expression" dxfId="1349" priority="1561">
      <formula>D166="Regelbedarf anteilig"</formula>
    </cfRule>
  </conditionalFormatting>
  <conditionalFormatting sqref="G167">
    <cfRule type="expression" dxfId="1348" priority="1558">
      <formula>D167="Regelbedarf"</formula>
    </cfRule>
    <cfRule type="expression" dxfId="1347" priority="1559">
      <formula>D167="Regelbedarf anteilig"</formula>
    </cfRule>
  </conditionalFormatting>
  <conditionalFormatting sqref="G168">
    <cfRule type="expression" dxfId="1346" priority="1556">
      <formula>D168="Regelbedarf"</formula>
    </cfRule>
    <cfRule type="expression" dxfId="1345" priority="1557">
      <formula>D168="Regelbedarf anteilig"</formula>
    </cfRule>
  </conditionalFormatting>
  <conditionalFormatting sqref="G170">
    <cfRule type="expression" dxfId="1344" priority="1554">
      <formula>D170="Regelbedarf"</formula>
    </cfRule>
    <cfRule type="expression" dxfId="1343" priority="1555">
      <formula>D170="Regelbedarf anteilig"</formula>
    </cfRule>
  </conditionalFormatting>
  <conditionalFormatting sqref="G171">
    <cfRule type="expression" dxfId="1342" priority="1552">
      <formula>D171="Regelbedarf"</formula>
    </cfRule>
    <cfRule type="expression" dxfId="1341" priority="1553">
      <formula>D171="Regelbedarf anteilig"</formula>
    </cfRule>
  </conditionalFormatting>
  <conditionalFormatting sqref="G172">
    <cfRule type="expression" dxfId="1340" priority="1550">
      <formula>D172="Regelbedarf"</formula>
    </cfRule>
    <cfRule type="expression" dxfId="1339" priority="1551">
      <formula>D172="Regelbedarf anteilig"</formula>
    </cfRule>
  </conditionalFormatting>
  <conditionalFormatting sqref="G173">
    <cfRule type="expression" dxfId="1338" priority="1548">
      <formula>D173="Regelbedarf"</formula>
    </cfRule>
    <cfRule type="expression" dxfId="1337" priority="1549">
      <formula>D173="Regelbedarf anteilig"</formula>
    </cfRule>
  </conditionalFormatting>
  <conditionalFormatting sqref="G174">
    <cfRule type="expression" dxfId="1336" priority="1546">
      <formula>D174="Regelbedarf"</formula>
    </cfRule>
    <cfRule type="expression" dxfId="1335" priority="1547">
      <formula>D174="Regelbedarf anteilig"</formula>
    </cfRule>
  </conditionalFormatting>
  <conditionalFormatting sqref="G175">
    <cfRule type="expression" dxfId="1334" priority="1544">
      <formula>D175="Regelbedarf"</formula>
    </cfRule>
    <cfRule type="expression" dxfId="1333" priority="1545">
      <formula>D175="Regelbedarf anteilig"</formula>
    </cfRule>
  </conditionalFormatting>
  <conditionalFormatting sqref="G176">
    <cfRule type="expression" dxfId="1332" priority="1542">
      <formula>D176="Regelbedarf"</formula>
    </cfRule>
    <cfRule type="expression" dxfId="1331" priority="1543">
      <formula>D176="Regelbedarf anteilig"</formula>
    </cfRule>
  </conditionalFormatting>
  <conditionalFormatting sqref="G177">
    <cfRule type="expression" dxfId="1330" priority="1540">
      <formula>D177="Regelbedarf"</formula>
    </cfRule>
    <cfRule type="expression" dxfId="1329" priority="1541">
      <formula>D177="Regelbedarf anteilig"</formula>
    </cfRule>
  </conditionalFormatting>
  <conditionalFormatting sqref="G178">
    <cfRule type="expression" dxfId="1328" priority="1538">
      <formula>D178="Regelbedarf"</formula>
    </cfRule>
    <cfRule type="expression" dxfId="1327" priority="1539">
      <formula>D178="Regelbedarf anteilig"</formula>
    </cfRule>
  </conditionalFormatting>
  <conditionalFormatting sqref="G179">
    <cfRule type="expression" dxfId="1326" priority="1536">
      <formula>D179="Regelbedarf"</formula>
    </cfRule>
    <cfRule type="expression" dxfId="1325" priority="1537">
      <formula>D179="Regelbedarf anteilig"</formula>
    </cfRule>
  </conditionalFormatting>
  <conditionalFormatting sqref="G180">
    <cfRule type="expression" dxfId="1324" priority="1534">
      <formula>D180="Regelbedarf"</formula>
    </cfRule>
    <cfRule type="expression" dxfId="1323" priority="1535">
      <formula>D180="Regelbedarf anteilig"</formula>
    </cfRule>
  </conditionalFormatting>
  <conditionalFormatting sqref="G181">
    <cfRule type="expression" dxfId="1322" priority="1532">
      <formula>D181="Regelbedarf"</formula>
    </cfRule>
    <cfRule type="expression" dxfId="1321" priority="1533">
      <formula>D181="Regelbedarf anteilig"</formula>
    </cfRule>
  </conditionalFormatting>
  <conditionalFormatting sqref="G182">
    <cfRule type="expression" dxfId="1320" priority="1530">
      <formula>D182="Regelbedarf"</formula>
    </cfRule>
    <cfRule type="expression" dxfId="1319" priority="1531">
      <formula>D182="Regelbedarf anteilig"</formula>
    </cfRule>
  </conditionalFormatting>
  <conditionalFormatting sqref="G183">
    <cfRule type="expression" dxfId="1318" priority="1528">
      <formula>D183="Regelbedarf"</formula>
    </cfRule>
    <cfRule type="expression" dxfId="1317" priority="1529">
      <formula>D183="Regelbedarf anteilig"</formula>
    </cfRule>
  </conditionalFormatting>
  <conditionalFormatting sqref="G184">
    <cfRule type="expression" dxfId="1316" priority="1526">
      <formula>D184="Regelbedarf"</formula>
    </cfRule>
    <cfRule type="expression" dxfId="1315" priority="1527">
      <formula>D184="Regelbedarf anteilig"</formula>
    </cfRule>
  </conditionalFormatting>
  <conditionalFormatting sqref="G185">
    <cfRule type="expression" dxfId="1314" priority="1524">
      <formula>D185="Regelbedarf"</formula>
    </cfRule>
    <cfRule type="expression" dxfId="1313" priority="1525">
      <formula>D185="Regelbedarf anteilig"</formula>
    </cfRule>
  </conditionalFormatting>
  <conditionalFormatting sqref="G186">
    <cfRule type="expression" dxfId="1312" priority="1522">
      <formula>D186="Regelbedarf"</formula>
    </cfRule>
    <cfRule type="expression" dxfId="1311" priority="1523">
      <formula>D186="Regelbedarf anteilig"</formula>
    </cfRule>
  </conditionalFormatting>
  <conditionalFormatting sqref="G187">
    <cfRule type="expression" dxfId="1310" priority="1520">
      <formula>D187="Regelbedarf"</formula>
    </cfRule>
    <cfRule type="expression" dxfId="1309" priority="1521">
      <formula>D187="Regelbedarf anteilig"</formula>
    </cfRule>
  </conditionalFormatting>
  <conditionalFormatting sqref="G188">
    <cfRule type="expression" dxfId="1308" priority="1518">
      <formula>D188="Regelbedarf"</formula>
    </cfRule>
    <cfRule type="expression" dxfId="1307" priority="1519">
      <formula>D188="Regelbedarf anteilig"</formula>
    </cfRule>
  </conditionalFormatting>
  <conditionalFormatting sqref="G189">
    <cfRule type="expression" dxfId="1306" priority="1516">
      <formula>D189="Regelbedarf"</formula>
    </cfRule>
    <cfRule type="expression" dxfId="1305" priority="1517">
      <formula>D189="Regelbedarf anteilig"</formula>
    </cfRule>
  </conditionalFormatting>
  <conditionalFormatting sqref="G190">
    <cfRule type="expression" dxfId="1304" priority="1514">
      <formula>D190="Regelbedarf"</formula>
    </cfRule>
    <cfRule type="expression" dxfId="1303" priority="1515">
      <formula>D190="Regelbedarf anteilig"</formula>
    </cfRule>
  </conditionalFormatting>
  <conditionalFormatting sqref="G191">
    <cfRule type="expression" dxfId="1302" priority="1512">
      <formula>D191="Regelbedarf"</formula>
    </cfRule>
    <cfRule type="expression" dxfId="1301" priority="1513">
      <formula>D191="Regelbedarf anteilig"</formula>
    </cfRule>
  </conditionalFormatting>
  <conditionalFormatting sqref="G192">
    <cfRule type="expression" dxfId="1300" priority="1510">
      <formula>D192="Regelbedarf"</formula>
    </cfRule>
    <cfRule type="expression" dxfId="1299" priority="1511">
      <formula>D192="Regelbedarf anteilig"</formula>
    </cfRule>
  </conditionalFormatting>
  <conditionalFormatting sqref="G193">
    <cfRule type="expression" dxfId="1298" priority="1508">
      <formula>D193="Regelbedarf"</formula>
    </cfRule>
    <cfRule type="expression" dxfId="1297" priority="1509">
      <formula>D193="Regelbedarf anteilig"</formula>
    </cfRule>
  </conditionalFormatting>
  <conditionalFormatting sqref="G194">
    <cfRule type="expression" dxfId="1296" priority="1506">
      <formula>D194="Regelbedarf"</formula>
    </cfRule>
    <cfRule type="expression" dxfId="1295" priority="1507">
      <formula>D194="Regelbedarf anteilig"</formula>
    </cfRule>
  </conditionalFormatting>
  <conditionalFormatting sqref="G195">
    <cfRule type="expression" dxfId="1294" priority="1504">
      <formula>D195="Regelbedarf"</formula>
    </cfRule>
    <cfRule type="expression" dxfId="1293" priority="1505">
      <formula>D195="Regelbedarf anteilig"</formula>
    </cfRule>
  </conditionalFormatting>
  <conditionalFormatting sqref="G196">
    <cfRule type="expression" dxfId="1292" priority="1502">
      <formula>D196="Regelbedarf"</formula>
    </cfRule>
    <cfRule type="expression" dxfId="1291" priority="1503">
      <formula>D196="Regelbedarf anteilig"</formula>
    </cfRule>
  </conditionalFormatting>
  <conditionalFormatting sqref="G197">
    <cfRule type="expression" dxfId="1290" priority="1500">
      <formula>D197="Regelbedarf"</formula>
    </cfRule>
    <cfRule type="expression" dxfId="1289" priority="1501">
      <formula>D197="Regelbedarf anteilig"</formula>
    </cfRule>
  </conditionalFormatting>
  <conditionalFormatting sqref="G198">
    <cfRule type="expression" dxfId="1288" priority="1498">
      <formula>D198="Regelbedarf"</formula>
    </cfRule>
    <cfRule type="expression" dxfId="1287" priority="1499">
      <formula>D198="Regelbedarf anteilig"</formula>
    </cfRule>
  </conditionalFormatting>
  <conditionalFormatting sqref="G200">
    <cfRule type="expression" dxfId="1286" priority="1496">
      <formula>D200="Regelbedarf"</formula>
    </cfRule>
    <cfRule type="expression" dxfId="1285" priority="1497">
      <formula>D200="Regelbedarf anteilig"</formula>
    </cfRule>
  </conditionalFormatting>
  <conditionalFormatting sqref="G201">
    <cfRule type="expression" dxfId="1284" priority="1494">
      <formula>D201="Regelbedarf"</formula>
    </cfRule>
    <cfRule type="expression" dxfId="1283" priority="1495">
      <formula>D201="Regelbedarf anteilig"</formula>
    </cfRule>
  </conditionalFormatting>
  <conditionalFormatting sqref="G202">
    <cfRule type="expression" dxfId="1282" priority="1492">
      <formula>D202="Regelbedarf"</formula>
    </cfRule>
    <cfRule type="expression" dxfId="1281" priority="1493">
      <formula>D202="Regelbedarf anteilig"</formula>
    </cfRule>
  </conditionalFormatting>
  <conditionalFormatting sqref="G203">
    <cfRule type="expression" dxfId="1280" priority="1490">
      <formula>D203="Regelbedarf"</formula>
    </cfRule>
    <cfRule type="expression" dxfId="1279" priority="1491">
      <formula>D203="Regelbedarf anteilig"</formula>
    </cfRule>
  </conditionalFormatting>
  <conditionalFormatting sqref="G205">
    <cfRule type="expression" dxfId="1278" priority="1488">
      <formula>D205="Regelbedarf"</formula>
    </cfRule>
    <cfRule type="expression" dxfId="1277" priority="1489">
      <formula>D205="Regelbedarf anteilig"</formula>
    </cfRule>
  </conditionalFormatting>
  <conditionalFormatting sqref="G206">
    <cfRule type="expression" dxfId="1276" priority="1486">
      <formula>D206="Regelbedarf"</formula>
    </cfRule>
    <cfRule type="expression" dxfId="1275" priority="1487">
      <formula>D206="Regelbedarf anteilig"</formula>
    </cfRule>
  </conditionalFormatting>
  <conditionalFormatting sqref="G207">
    <cfRule type="expression" dxfId="1274" priority="1484">
      <formula>D207="Regelbedarf"</formula>
    </cfRule>
    <cfRule type="expression" dxfId="1273" priority="1485">
      <formula>D207="Regelbedarf anteilig"</formula>
    </cfRule>
  </conditionalFormatting>
  <conditionalFormatting sqref="G208">
    <cfRule type="expression" dxfId="1272" priority="1482">
      <formula>D208="Regelbedarf"</formula>
    </cfRule>
    <cfRule type="expression" dxfId="1271" priority="1483">
      <formula>D208="Regelbedarf anteilig"</formula>
    </cfRule>
  </conditionalFormatting>
  <conditionalFormatting sqref="G209">
    <cfRule type="expression" dxfId="1270" priority="1480">
      <formula>D209="Regelbedarf"</formula>
    </cfRule>
    <cfRule type="expression" dxfId="1269" priority="1481">
      <formula>D209="Regelbedarf anteilig"</formula>
    </cfRule>
  </conditionalFormatting>
  <conditionalFormatting sqref="D164:D165">
    <cfRule type="containsText" dxfId="1268" priority="1478" operator="containsText" text="Regelbedarf anteilig">
      <formula>NOT(ISERROR(SEARCH("Regelbedarf anteilig",D164)))</formula>
    </cfRule>
    <cfRule type="containsText" dxfId="1267" priority="1479" operator="containsText" text="Regelbedarf">
      <formula>NOT(ISERROR(SEARCH("Regelbedarf",D164)))</formula>
    </cfRule>
  </conditionalFormatting>
  <conditionalFormatting sqref="D160:D161">
    <cfRule type="containsText" dxfId="1266" priority="1476" operator="containsText" text="Regelbedarf anteilig">
      <formula>NOT(ISERROR(SEARCH("Regelbedarf anteilig",D160)))</formula>
    </cfRule>
    <cfRule type="containsText" dxfId="1265" priority="1477" operator="containsText" text="Regelbedarf">
      <formula>NOT(ISERROR(SEARCH("Regelbedarf",D160)))</formula>
    </cfRule>
  </conditionalFormatting>
  <conditionalFormatting sqref="D153:D154">
    <cfRule type="containsText" dxfId="1264" priority="1474" operator="containsText" text="Regelbedarf anteilig">
      <formula>NOT(ISERROR(SEARCH("Regelbedarf anteilig",D153)))</formula>
    </cfRule>
    <cfRule type="containsText" dxfId="1263" priority="1475" operator="containsText" text="Regelbedarf">
      <formula>NOT(ISERROR(SEARCH("Regelbedarf",D153)))</formula>
    </cfRule>
  </conditionalFormatting>
  <conditionalFormatting sqref="D145">
    <cfRule type="containsText" dxfId="1262" priority="1472" operator="containsText" text="Regelbedarf anteilig">
      <formula>NOT(ISERROR(SEARCH("Regelbedarf anteilig",D145)))</formula>
    </cfRule>
    <cfRule type="containsText" dxfId="1261" priority="1473" operator="containsText" text="Regelbedarf">
      <formula>NOT(ISERROR(SEARCH("Regelbedarf",D145)))</formula>
    </cfRule>
  </conditionalFormatting>
  <conditionalFormatting sqref="D138">
    <cfRule type="containsText" dxfId="1260" priority="1470" operator="containsText" text="Regelbedarf anteilig">
      <formula>NOT(ISERROR(SEARCH("Regelbedarf anteilig",D138)))</formula>
    </cfRule>
    <cfRule type="containsText" dxfId="1259" priority="1471" operator="containsText" text="Regelbedarf">
      <formula>NOT(ISERROR(SEARCH("Regelbedarf",D138)))</formula>
    </cfRule>
  </conditionalFormatting>
  <conditionalFormatting sqref="D136">
    <cfRule type="containsText" dxfId="1258" priority="1468" operator="containsText" text="Regelbedarf anteilig">
      <formula>NOT(ISERROR(SEARCH("Regelbedarf anteilig",D136)))</formula>
    </cfRule>
    <cfRule type="containsText" dxfId="1257" priority="1469" operator="containsText" text="Regelbedarf">
      <formula>NOT(ISERROR(SEARCH("Regelbedarf",D136)))</formula>
    </cfRule>
  </conditionalFormatting>
  <conditionalFormatting sqref="D134">
    <cfRule type="containsText" dxfId="1256" priority="1466" operator="containsText" text="Regelbedarf anteilig">
      <formula>NOT(ISERROR(SEARCH("Regelbedarf anteilig",D134)))</formula>
    </cfRule>
    <cfRule type="containsText" dxfId="1255" priority="1467" operator="containsText" text="Regelbedarf">
      <formula>NOT(ISERROR(SEARCH("Regelbedarf",D134)))</formula>
    </cfRule>
  </conditionalFormatting>
  <conditionalFormatting sqref="D126">
    <cfRule type="containsText" dxfId="1254" priority="1464" operator="containsText" text="Regelbedarf anteilig">
      <formula>NOT(ISERROR(SEARCH("Regelbedarf anteilig",D126)))</formula>
    </cfRule>
    <cfRule type="containsText" dxfId="1253" priority="1465" operator="containsText" text="Regelbedarf">
      <formula>NOT(ISERROR(SEARCH("Regelbedarf",D126)))</formula>
    </cfRule>
  </conditionalFormatting>
  <conditionalFormatting sqref="D120:D124">
    <cfRule type="containsText" dxfId="1252" priority="1462" operator="containsText" text="Regelbedarf anteilig">
      <formula>NOT(ISERROR(SEARCH("Regelbedarf anteilig",D120)))</formula>
    </cfRule>
    <cfRule type="containsText" dxfId="1251" priority="1463" operator="containsText" text="Regelbedarf">
      <formula>NOT(ISERROR(SEARCH("Regelbedarf",D120)))</formula>
    </cfRule>
  </conditionalFormatting>
  <conditionalFormatting sqref="D118">
    <cfRule type="containsText" dxfId="1250" priority="1460" operator="containsText" text="Regelbedarf anteilig">
      <formula>NOT(ISERROR(SEARCH("Regelbedarf anteilig",D118)))</formula>
    </cfRule>
    <cfRule type="containsText" dxfId="1249" priority="1461" operator="containsText" text="Regelbedarf">
      <formula>NOT(ISERROR(SEARCH("Regelbedarf",D118)))</formula>
    </cfRule>
  </conditionalFormatting>
  <conditionalFormatting sqref="D117">
    <cfRule type="containsText" dxfId="1248" priority="1458" operator="containsText" text="Regelbedarf anteilig">
      <formula>NOT(ISERROR(SEARCH("Regelbedarf anteilig",D117)))</formula>
    </cfRule>
    <cfRule type="containsText" dxfId="1247" priority="1459" operator="containsText" text="Regelbedarf">
      <formula>NOT(ISERROR(SEARCH("Regelbedarf",D117)))</formula>
    </cfRule>
  </conditionalFormatting>
  <conditionalFormatting sqref="D116">
    <cfRule type="containsText" dxfId="1246" priority="1456" operator="containsText" text="Regelbedarf anteilig">
      <formula>NOT(ISERROR(SEARCH("Regelbedarf anteilig",D116)))</formula>
    </cfRule>
    <cfRule type="containsText" dxfId="1245" priority="1457" operator="containsText" text="Regelbedarf">
      <formula>NOT(ISERROR(SEARCH("Regelbedarf",D116)))</formula>
    </cfRule>
  </conditionalFormatting>
  <conditionalFormatting sqref="D115">
    <cfRule type="containsText" dxfId="1244" priority="1454" operator="containsText" text="Regelbedarf anteilig">
      <formula>NOT(ISERROR(SEARCH("Regelbedarf anteilig",D115)))</formula>
    </cfRule>
    <cfRule type="containsText" dxfId="1243" priority="1455" operator="containsText" text="Regelbedarf">
      <formula>NOT(ISERROR(SEARCH("Regelbedarf",D115)))</formula>
    </cfRule>
  </conditionalFormatting>
  <conditionalFormatting sqref="D110">
    <cfRule type="containsText" dxfId="1242" priority="1452" operator="containsText" text="Regelbedarf anteilig">
      <formula>NOT(ISERROR(SEARCH("Regelbedarf anteilig",D110)))</formula>
    </cfRule>
    <cfRule type="containsText" dxfId="1241" priority="1453" operator="containsText" text="Regelbedarf">
      <formula>NOT(ISERROR(SEARCH("Regelbedarf",D110)))</formula>
    </cfRule>
  </conditionalFormatting>
  <conditionalFormatting sqref="D93:D94">
    <cfRule type="containsText" dxfId="1240" priority="1450" operator="containsText" text="Regelbedarf anteilig">
      <formula>NOT(ISERROR(SEARCH("Regelbedarf anteilig",D93)))</formula>
    </cfRule>
    <cfRule type="containsText" dxfId="1239" priority="1451" operator="containsText" text="Regelbedarf">
      <formula>NOT(ISERROR(SEARCH("Regelbedarf",D93)))</formula>
    </cfRule>
  </conditionalFormatting>
  <conditionalFormatting sqref="D80">
    <cfRule type="containsText" dxfId="1238" priority="1448" operator="containsText" text="Regelbedarf anteilig">
      <formula>NOT(ISERROR(SEARCH("Regelbedarf anteilig",D80)))</formula>
    </cfRule>
    <cfRule type="containsText" dxfId="1237" priority="1449" operator="containsText" text="Regelbedarf">
      <formula>NOT(ISERROR(SEARCH("Regelbedarf",D80)))</formula>
    </cfRule>
  </conditionalFormatting>
  <conditionalFormatting sqref="D77">
    <cfRule type="containsText" dxfId="1236" priority="1446" operator="containsText" text="Regelbedarf anteilig">
      <formula>NOT(ISERROR(SEARCH("Regelbedarf anteilig",D77)))</formula>
    </cfRule>
    <cfRule type="containsText" dxfId="1235" priority="1447" operator="containsText" text="Regelbedarf">
      <formula>NOT(ISERROR(SEARCH("Regelbedarf",D77)))</formula>
    </cfRule>
  </conditionalFormatting>
  <conditionalFormatting sqref="D65:D67">
    <cfRule type="containsText" dxfId="1234" priority="1444" operator="containsText" text="Regelbedarf anteilig">
      <formula>NOT(ISERROR(SEARCH("Regelbedarf anteilig",D65)))</formula>
    </cfRule>
    <cfRule type="containsText" dxfId="1233" priority="1445" operator="containsText" text="Regelbedarf">
      <formula>NOT(ISERROR(SEARCH("Regelbedarf",D65)))</formula>
    </cfRule>
  </conditionalFormatting>
  <conditionalFormatting sqref="D58">
    <cfRule type="containsText" dxfId="1232" priority="1442" operator="containsText" text="Regelbedarf anteilig">
      <formula>NOT(ISERROR(SEARCH("Regelbedarf anteilig",D58)))</formula>
    </cfRule>
    <cfRule type="containsText" dxfId="1231" priority="1443" operator="containsText" text="Regelbedarf">
      <formula>NOT(ISERROR(SEARCH("Regelbedarf",D58)))</formula>
    </cfRule>
  </conditionalFormatting>
  <conditionalFormatting sqref="D23">
    <cfRule type="containsText" dxfId="1230" priority="1440" operator="containsText" text="Regelbedarf anteilig">
      <formula>NOT(ISERROR(SEARCH("Regelbedarf anteilig",D23)))</formula>
    </cfRule>
    <cfRule type="containsText" dxfId="1229" priority="1441" operator="containsText" text="Regelbedarf">
      <formula>NOT(ISERROR(SEARCH("Regelbedarf",D23)))</formula>
    </cfRule>
  </conditionalFormatting>
  <conditionalFormatting sqref="F209">
    <cfRule type="expression" dxfId="1228" priority="1234">
      <formula>E209="Regelbedarf anteilig"</formula>
    </cfRule>
  </conditionalFormatting>
  <conditionalFormatting sqref="I22">
    <cfRule type="expression" dxfId="1227" priority="1232">
      <formula>AND(D22="Regelbedarf anteilig",G22="nein")</formula>
    </cfRule>
    <cfRule type="expression" dxfId="1226" priority="1966">
      <formula>AND(D22="Regelbedarf anteilig",G22="ja",I22&gt;0)</formula>
    </cfRule>
  </conditionalFormatting>
  <conditionalFormatting sqref="I23">
    <cfRule type="expression" dxfId="1225" priority="1229">
      <formula>AND(D23="Regelbedarf",G23="nein")</formula>
    </cfRule>
    <cfRule type="expression" dxfId="1224" priority="1231">
      <formula>AND(D23="Regelbedarf",G23="ja",I23&gt;0)</formula>
    </cfRule>
  </conditionalFormatting>
  <conditionalFormatting sqref="I23">
    <cfRule type="expression" dxfId="1223" priority="1228">
      <formula>AND(D23="Regelbedarf anteilig",G23="nein")</formula>
    </cfRule>
    <cfRule type="expression" dxfId="1222" priority="1230">
      <formula>AND(D23="Regelbedarf anteilig",G23="ja",I23&gt;0)</formula>
    </cfRule>
  </conditionalFormatting>
  <conditionalFormatting sqref="I24">
    <cfRule type="expression" dxfId="1221" priority="1225">
      <formula>AND(D24="Regelbedarf",G24="nein")</formula>
    </cfRule>
    <cfRule type="expression" dxfId="1220" priority="1227">
      <formula>AND(D24="Regelbedarf",G24="ja",I24&gt;0)</formula>
    </cfRule>
  </conditionalFormatting>
  <conditionalFormatting sqref="I24">
    <cfRule type="expression" dxfId="1219" priority="1224">
      <formula>AND(D24="Regelbedarf anteilig",G24="nein")</formula>
    </cfRule>
    <cfRule type="expression" dxfId="1218" priority="1226">
      <formula>AND(D24="Regelbedarf anteilig",G24="ja",I24&gt;0)</formula>
    </cfRule>
  </conditionalFormatting>
  <conditionalFormatting sqref="I25">
    <cfRule type="expression" dxfId="1217" priority="1221">
      <formula>AND(D25="Regelbedarf",G25="nein")</formula>
    </cfRule>
    <cfRule type="expression" dxfId="1216" priority="1223">
      <formula>AND(D25="Regelbedarf",G25="ja",I25&gt;0)</formula>
    </cfRule>
  </conditionalFormatting>
  <conditionalFormatting sqref="I25">
    <cfRule type="expression" dxfId="1215" priority="1220">
      <formula>AND(D25="Regelbedarf anteilig",G25="nein")</formula>
    </cfRule>
    <cfRule type="expression" dxfId="1214" priority="1222">
      <formula>AND(D25="Regelbedarf anteilig",G25="ja",I25&gt;0)</formula>
    </cfRule>
  </conditionalFormatting>
  <conditionalFormatting sqref="I27">
    <cfRule type="expression" dxfId="1213" priority="1217">
      <formula>AND(D27="Regelbedarf",G27="nein")</formula>
    </cfRule>
    <cfRule type="expression" dxfId="1212" priority="1219">
      <formula>AND(D27="Regelbedarf",G27="ja",I27&gt;0)</formula>
    </cfRule>
  </conditionalFormatting>
  <conditionalFormatting sqref="I27">
    <cfRule type="expression" dxfId="1211" priority="1216">
      <formula>AND(D27="Regelbedarf anteilig",G27="nein")</formula>
    </cfRule>
    <cfRule type="expression" dxfId="1210" priority="1218">
      <formula>AND(D27="Regelbedarf anteilig",G27="ja",I27&gt;0)</formula>
    </cfRule>
  </conditionalFormatting>
  <conditionalFormatting sqref="I28">
    <cfRule type="expression" dxfId="1209" priority="1213">
      <formula>AND(D28="Regelbedarf",G28="nein")</formula>
    </cfRule>
    <cfRule type="expression" dxfId="1208" priority="1215">
      <formula>AND(D28="Regelbedarf",G28="ja",I28&gt;0)</formula>
    </cfRule>
  </conditionalFormatting>
  <conditionalFormatting sqref="I28">
    <cfRule type="expression" dxfId="1207" priority="1212">
      <formula>AND(D28="Regelbedarf anteilig",G28="nein")</formula>
    </cfRule>
    <cfRule type="expression" dxfId="1206" priority="1214">
      <formula>AND(D28="Regelbedarf anteilig",G28="ja",I28&gt;0)</formula>
    </cfRule>
  </conditionalFormatting>
  <conditionalFormatting sqref="I29">
    <cfRule type="expression" dxfId="1205" priority="1209">
      <formula>AND(D29="Regelbedarf",G29="nein")</formula>
    </cfRule>
    <cfRule type="expression" dxfId="1204" priority="1211">
      <formula>AND(D29="Regelbedarf",G29="ja",I29&gt;0)</formula>
    </cfRule>
  </conditionalFormatting>
  <conditionalFormatting sqref="I29">
    <cfRule type="expression" dxfId="1203" priority="1208">
      <formula>AND(D29="Regelbedarf anteilig",G29="nein")</formula>
    </cfRule>
    <cfRule type="expression" dxfId="1202" priority="1210">
      <formula>AND(D29="Regelbedarf anteilig",G29="ja",I29&gt;0)</formula>
    </cfRule>
  </conditionalFormatting>
  <conditionalFormatting sqref="I30">
    <cfRule type="expression" dxfId="1201" priority="1205">
      <formula>AND(D30="Regelbedarf",G30="nein")</formula>
    </cfRule>
    <cfRule type="expression" dxfId="1200" priority="1207">
      <formula>AND(D30="Regelbedarf",G30="ja",I30&gt;0)</formula>
    </cfRule>
  </conditionalFormatting>
  <conditionalFormatting sqref="I30">
    <cfRule type="expression" dxfId="1199" priority="1204">
      <formula>AND(D30="Regelbedarf anteilig",G30="nein")</formula>
    </cfRule>
    <cfRule type="expression" dxfId="1198" priority="1206">
      <formula>AND(D30="Regelbedarf anteilig",G30="ja",I30&gt;0)</formula>
    </cfRule>
  </conditionalFormatting>
  <conditionalFormatting sqref="I31">
    <cfRule type="expression" dxfId="1197" priority="1201">
      <formula>AND(D31="Regelbedarf",G31="nein")</formula>
    </cfRule>
    <cfRule type="expression" dxfId="1196" priority="1203">
      <formula>AND(D31="Regelbedarf",G31="ja",I31&gt;0)</formula>
    </cfRule>
  </conditionalFormatting>
  <conditionalFormatting sqref="I31">
    <cfRule type="expression" dxfId="1195" priority="1200">
      <formula>AND(D31="Regelbedarf anteilig",G31="nein")</formula>
    </cfRule>
    <cfRule type="expression" dxfId="1194" priority="1202">
      <formula>AND(D31="Regelbedarf anteilig",G31="ja",I31&gt;0)</formula>
    </cfRule>
  </conditionalFormatting>
  <conditionalFormatting sqref="I32">
    <cfRule type="expression" dxfId="1193" priority="1197">
      <formula>AND(D32="Regelbedarf",G32="nein")</formula>
    </cfRule>
    <cfRule type="expression" dxfId="1192" priority="1199">
      <formula>AND(D32="Regelbedarf",G32="ja",I32&gt;0)</formula>
    </cfRule>
  </conditionalFormatting>
  <conditionalFormatting sqref="I32">
    <cfRule type="expression" dxfId="1191" priority="1196">
      <formula>AND(D32="Regelbedarf anteilig",G32="nein")</formula>
    </cfRule>
    <cfRule type="expression" dxfId="1190" priority="1198">
      <formula>AND(D32="Regelbedarf anteilig",G32="ja",I32&gt;0)</formula>
    </cfRule>
  </conditionalFormatting>
  <conditionalFormatting sqref="I33">
    <cfRule type="expression" dxfId="1189" priority="1193">
      <formula>AND(D33="Regelbedarf",G33="nein")</formula>
    </cfRule>
    <cfRule type="expression" dxfId="1188" priority="1195">
      <formula>AND(D33="Regelbedarf",G33="ja",I33&gt;0)</formula>
    </cfRule>
  </conditionalFormatting>
  <conditionalFormatting sqref="I33">
    <cfRule type="expression" dxfId="1187" priority="1192">
      <formula>AND(D33="Regelbedarf anteilig",G33="nein")</formula>
    </cfRule>
    <cfRule type="expression" dxfId="1186" priority="1194">
      <formula>AND(D33="Regelbedarf anteilig",G33="ja",I33&gt;0)</formula>
    </cfRule>
  </conditionalFormatting>
  <conditionalFormatting sqref="I34">
    <cfRule type="expression" dxfId="1185" priority="1189">
      <formula>AND(D34="Regelbedarf",G34="nein")</formula>
    </cfRule>
    <cfRule type="expression" dxfId="1184" priority="1191">
      <formula>AND(D34="Regelbedarf",G34="ja",I34&gt;0)</formula>
    </cfRule>
  </conditionalFormatting>
  <conditionalFormatting sqref="I34">
    <cfRule type="expression" dxfId="1183" priority="1188">
      <formula>AND(D34="Regelbedarf anteilig",G34="nein")</formula>
    </cfRule>
    <cfRule type="expression" dxfId="1182" priority="1190">
      <formula>AND(D34="Regelbedarf anteilig",G34="ja",I34&gt;0)</formula>
    </cfRule>
  </conditionalFormatting>
  <conditionalFormatting sqref="I35">
    <cfRule type="expression" dxfId="1181" priority="1185">
      <formula>AND(D35="Regelbedarf",G35="nein")</formula>
    </cfRule>
    <cfRule type="expression" dxfId="1180" priority="1187">
      <formula>AND(D35="Regelbedarf",G35="ja",I35&gt;0)</formula>
    </cfRule>
  </conditionalFormatting>
  <conditionalFormatting sqref="I35">
    <cfRule type="expression" dxfId="1179" priority="1184">
      <formula>AND(D35="Regelbedarf anteilig",G35="nein")</formula>
    </cfRule>
    <cfRule type="expression" dxfId="1178" priority="1186">
      <formula>AND(D35="Regelbedarf anteilig",G35="ja",I35&gt;0)</formula>
    </cfRule>
  </conditionalFormatting>
  <conditionalFormatting sqref="I36">
    <cfRule type="expression" dxfId="1177" priority="1181">
      <formula>AND(D36="Regelbedarf",G36="nein")</formula>
    </cfRule>
    <cfRule type="expression" dxfId="1176" priority="1183">
      <formula>AND(D36="Regelbedarf",G36="ja",I36&gt;0)</formula>
    </cfRule>
  </conditionalFormatting>
  <conditionalFormatting sqref="I36">
    <cfRule type="expression" dxfId="1175" priority="1180">
      <formula>AND(D36="Regelbedarf anteilig",G36="nein")</formula>
    </cfRule>
    <cfRule type="expression" dxfId="1174" priority="1182">
      <formula>AND(D36="Regelbedarf anteilig",G36="ja",I36&gt;0)</formula>
    </cfRule>
  </conditionalFormatting>
  <conditionalFormatting sqref="I37">
    <cfRule type="expression" dxfId="1173" priority="1177">
      <formula>AND(D37="Regelbedarf",G37="nein")</formula>
    </cfRule>
    <cfRule type="expression" dxfId="1172" priority="1179">
      <formula>AND(D37="Regelbedarf",G37="ja",I37&gt;0)</formula>
    </cfRule>
  </conditionalFormatting>
  <conditionalFormatting sqref="I37">
    <cfRule type="expression" dxfId="1171" priority="1176">
      <formula>AND(D37="Regelbedarf anteilig",G37="nein")</formula>
    </cfRule>
    <cfRule type="expression" dxfId="1170" priority="1178">
      <formula>AND(D37="Regelbedarf anteilig",G37="ja",I37&gt;0)</formula>
    </cfRule>
  </conditionalFormatting>
  <conditionalFormatting sqref="I38">
    <cfRule type="expression" dxfId="1169" priority="1173">
      <formula>AND(D38="Regelbedarf",G38="nein")</formula>
    </cfRule>
    <cfRule type="expression" dxfId="1168" priority="1175">
      <formula>AND(D38="Regelbedarf",G38="ja",I38&gt;0)</formula>
    </cfRule>
  </conditionalFormatting>
  <conditionalFormatting sqref="I38">
    <cfRule type="expression" dxfId="1167" priority="1172">
      <formula>AND(D38="Regelbedarf anteilig",G38="nein")</formula>
    </cfRule>
    <cfRule type="expression" dxfId="1166" priority="1174">
      <formula>AND(D38="Regelbedarf anteilig",G38="ja",I38&gt;0)</formula>
    </cfRule>
  </conditionalFormatting>
  <conditionalFormatting sqref="I39">
    <cfRule type="expression" dxfId="1165" priority="1169">
      <formula>AND(D39="Regelbedarf",G39="nein")</formula>
    </cfRule>
    <cfRule type="expression" dxfId="1164" priority="1171">
      <formula>AND(D39="Regelbedarf",G39="ja",I39&gt;0)</formula>
    </cfRule>
  </conditionalFormatting>
  <conditionalFormatting sqref="I39">
    <cfRule type="expression" dxfId="1163" priority="1168">
      <formula>AND(D39="Regelbedarf anteilig",G39="nein")</formula>
    </cfRule>
    <cfRule type="expression" dxfId="1162" priority="1170">
      <formula>AND(D39="Regelbedarf anteilig",G39="ja",I39&gt;0)</formula>
    </cfRule>
  </conditionalFormatting>
  <conditionalFormatting sqref="I40">
    <cfRule type="expression" dxfId="1161" priority="1165">
      <formula>AND(D40="Regelbedarf",G40="nein")</formula>
    </cfRule>
    <cfRule type="expression" dxfId="1160" priority="1167">
      <formula>AND(D40="Regelbedarf",G40="ja",I40&gt;0)</formula>
    </cfRule>
  </conditionalFormatting>
  <conditionalFormatting sqref="I40">
    <cfRule type="expression" dxfId="1159" priority="1164">
      <formula>AND(D40="Regelbedarf anteilig",G40="nein")</formula>
    </cfRule>
    <cfRule type="expression" dxfId="1158" priority="1166">
      <formula>AND(D40="Regelbedarf anteilig",G40="ja",I40&gt;0)</formula>
    </cfRule>
  </conditionalFormatting>
  <conditionalFormatting sqref="I41">
    <cfRule type="expression" dxfId="1157" priority="1161">
      <formula>AND(D41="Regelbedarf",G41="nein")</formula>
    </cfRule>
    <cfRule type="expression" dxfId="1156" priority="1163">
      <formula>AND(D41="Regelbedarf",G41="ja",I41&gt;0)</formula>
    </cfRule>
  </conditionalFormatting>
  <conditionalFormatting sqref="I41">
    <cfRule type="expression" dxfId="1155" priority="1160">
      <formula>AND(D41="Regelbedarf anteilig",G41="nein")</formula>
    </cfRule>
    <cfRule type="expression" dxfId="1154" priority="1162">
      <formula>AND(D41="Regelbedarf anteilig",G41="ja",I41&gt;0)</formula>
    </cfRule>
  </conditionalFormatting>
  <conditionalFormatting sqref="I42">
    <cfRule type="expression" dxfId="1153" priority="1157">
      <formula>AND(D42="Regelbedarf",G42="nein")</formula>
    </cfRule>
    <cfRule type="expression" dxfId="1152" priority="1159">
      <formula>AND(D42="Regelbedarf",G42="ja",I42&gt;0)</formula>
    </cfRule>
  </conditionalFormatting>
  <conditionalFormatting sqref="I42">
    <cfRule type="expression" dxfId="1151" priority="1156">
      <formula>AND(D42="Regelbedarf anteilig",G42="nein")</formula>
    </cfRule>
    <cfRule type="expression" dxfId="1150" priority="1158">
      <formula>AND(D42="Regelbedarf anteilig",G42="ja",I42&gt;0)</formula>
    </cfRule>
  </conditionalFormatting>
  <conditionalFormatting sqref="I44">
    <cfRule type="expression" dxfId="1149" priority="1153">
      <formula>AND(D44="Regelbedarf",G44="nein")</formula>
    </cfRule>
    <cfRule type="expression" dxfId="1148" priority="1155">
      <formula>AND(D44="Regelbedarf",G44="ja",I44&gt;0)</formula>
    </cfRule>
  </conditionalFormatting>
  <conditionalFormatting sqref="I44">
    <cfRule type="expression" dxfId="1147" priority="1152">
      <formula>AND(D44="Regelbedarf anteilig",G44="nein")</formula>
    </cfRule>
    <cfRule type="expression" dxfId="1146" priority="1154">
      <formula>AND(D44="Regelbedarf anteilig",G44="ja",I44&gt;0)</formula>
    </cfRule>
  </conditionalFormatting>
  <conditionalFormatting sqref="I45">
    <cfRule type="expression" dxfId="1145" priority="1149">
      <formula>AND(D45="Regelbedarf",G45="nein")</formula>
    </cfRule>
    <cfRule type="expression" dxfId="1144" priority="1151">
      <formula>AND(D45="Regelbedarf",G45="ja",I45&gt;0)</formula>
    </cfRule>
  </conditionalFormatting>
  <conditionalFormatting sqref="I45">
    <cfRule type="expression" dxfId="1143" priority="1148">
      <formula>AND(D45="Regelbedarf anteilig",G45="nein")</formula>
    </cfRule>
    <cfRule type="expression" dxfId="1142" priority="1150">
      <formula>AND(D45="Regelbedarf anteilig",G45="ja",I45&gt;0)</formula>
    </cfRule>
  </conditionalFormatting>
  <conditionalFormatting sqref="I46">
    <cfRule type="expression" dxfId="1141" priority="1145">
      <formula>AND(D46="Regelbedarf",G46="nein")</formula>
    </cfRule>
    <cfRule type="expression" dxfId="1140" priority="1147">
      <formula>AND(D46="Regelbedarf",G46="ja",I46&gt;0)</formula>
    </cfRule>
  </conditionalFormatting>
  <conditionalFormatting sqref="I46">
    <cfRule type="expression" dxfId="1139" priority="1144">
      <formula>AND(D46="Regelbedarf anteilig",G46="nein")</formula>
    </cfRule>
    <cfRule type="expression" dxfId="1138" priority="1146">
      <formula>AND(D46="Regelbedarf anteilig",G46="ja",I46&gt;0)</formula>
    </cfRule>
  </conditionalFormatting>
  <conditionalFormatting sqref="I47">
    <cfRule type="expression" dxfId="1137" priority="1141">
      <formula>AND(D47="Regelbedarf",G47="nein")</formula>
    </cfRule>
    <cfRule type="expression" dxfId="1136" priority="1143">
      <formula>AND(D47="Regelbedarf",G47="ja",I47&gt;0)</formula>
    </cfRule>
  </conditionalFormatting>
  <conditionalFormatting sqref="I47">
    <cfRule type="expression" dxfId="1135" priority="1140">
      <formula>AND(D47="Regelbedarf anteilig",G47="nein")</formula>
    </cfRule>
    <cfRule type="expression" dxfId="1134" priority="1142">
      <formula>AND(D47="Regelbedarf anteilig",G47="ja",I47&gt;0)</formula>
    </cfRule>
  </conditionalFormatting>
  <conditionalFormatting sqref="I48">
    <cfRule type="expression" dxfId="1133" priority="1137">
      <formula>AND(D48="Regelbedarf",G48="nein")</formula>
    </cfRule>
    <cfRule type="expression" dxfId="1132" priority="1139">
      <formula>AND(D48="Regelbedarf",G48="ja",I48&gt;0)</formula>
    </cfRule>
  </conditionalFormatting>
  <conditionalFormatting sqref="I48">
    <cfRule type="expression" dxfId="1131" priority="1136">
      <formula>AND(D48="Regelbedarf anteilig",G48="nein")</formula>
    </cfRule>
    <cfRule type="expression" dxfId="1130" priority="1138">
      <formula>AND(D48="Regelbedarf anteilig",G48="ja",I48&gt;0)</formula>
    </cfRule>
  </conditionalFormatting>
  <conditionalFormatting sqref="I49">
    <cfRule type="expression" dxfId="1129" priority="1133">
      <formula>AND(D49="Regelbedarf",G49="nein")</formula>
    </cfRule>
    <cfRule type="expression" dxfId="1128" priority="1135">
      <formula>AND(D49="Regelbedarf",G49="ja",I49&gt;0)</formula>
    </cfRule>
  </conditionalFormatting>
  <conditionalFormatting sqref="I49">
    <cfRule type="expression" dxfId="1127" priority="1132">
      <formula>AND(D49="Regelbedarf anteilig",G49="nein")</formula>
    </cfRule>
    <cfRule type="expression" dxfId="1126" priority="1134">
      <formula>AND(D49="Regelbedarf anteilig",G49="ja",I49&gt;0)</formula>
    </cfRule>
  </conditionalFormatting>
  <conditionalFormatting sqref="I50">
    <cfRule type="expression" dxfId="1125" priority="1129">
      <formula>AND(D50="Regelbedarf",G50="nein")</formula>
    </cfRule>
    <cfRule type="expression" dxfId="1124" priority="1131">
      <formula>AND(D50="Regelbedarf",G50="ja",I50&gt;0)</formula>
    </cfRule>
  </conditionalFormatting>
  <conditionalFormatting sqref="I50">
    <cfRule type="expression" dxfId="1123" priority="1128">
      <formula>AND(D50="Regelbedarf anteilig",G50="nein")</formula>
    </cfRule>
    <cfRule type="expression" dxfId="1122" priority="1130">
      <formula>AND(D50="Regelbedarf anteilig",G50="ja",I50&gt;0)</formula>
    </cfRule>
  </conditionalFormatting>
  <conditionalFormatting sqref="I51">
    <cfRule type="expression" dxfId="1121" priority="1125">
      <formula>AND(D51="Regelbedarf",G51="nein")</formula>
    </cfRule>
    <cfRule type="expression" dxfId="1120" priority="1127">
      <formula>AND(D51="Regelbedarf",G51="ja",I51&gt;0)</formula>
    </cfRule>
  </conditionalFormatting>
  <conditionalFormatting sqref="I51">
    <cfRule type="expression" dxfId="1119" priority="1124">
      <formula>AND(D51="Regelbedarf anteilig",G51="nein")</formula>
    </cfRule>
    <cfRule type="expression" dxfId="1118" priority="1126">
      <formula>AND(D51="Regelbedarf anteilig",G51="ja",I51&gt;0)</formula>
    </cfRule>
  </conditionalFormatting>
  <conditionalFormatting sqref="I52">
    <cfRule type="expression" dxfId="1117" priority="1121">
      <formula>AND(D52="Regelbedarf",G52="nein")</formula>
    </cfRule>
    <cfRule type="expression" dxfId="1116" priority="1123">
      <formula>AND(D52="Regelbedarf",G52="ja",I52&gt;0)</formula>
    </cfRule>
  </conditionalFormatting>
  <conditionalFormatting sqref="I52">
    <cfRule type="expression" dxfId="1115" priority="1120">
      <formula>AND(D52="Regelbedarf anteilig",G52="nein")</formula>
    </cfRule>
    <cfRule type="expression" dxfId="1114" priority="1122">
      <formula>AND(D52="Regelbedarf anteilig",G52="ja",I52&gt;0)</formula>
    </cfRule>
  </conditionalFormatting>
  <conditionalFormatting sqref="I53">
    <cfRule type="expression" dxfId="1113" priority="1117">
      <formula>AND(D53="Regelbedarf",G53="nein")</formula>
    </cfRule>
    <cfRule type="expression" dxfId="1112" priority="1119">
      <formula>AND(D53="Regelbedarf",G53="ja",I53&gt;0)</formula>
    </cfRule>
  </conditionalFormatting>
  <conditionalFormatting sqref="I53">
    <cfRule type="expression" dxfId="1111" priority="1116">
      <formula>AND(D53="Regelbedarf anteilig",G53="nein")</formula>
    </cfRule>
    <cfRule type="expression" dxfId="1110" priority="1118">
      <formula>AND(D53="Regelbedarf anteilig",G53="ja",I53&gt;0)</formula>
    </cfRule>
  </conditionalFormatting>
  <conditionalFormatting sqref="I54">
    <cfRule type="expression" dxfId="1109" priority="1113">
      <formula>AND(D54="Regelbedarf",G54="nein")</formula>
    </cfRule>
    <cfRule type="expression" dxfId="1108" priority="1115">
      <formula>AND(D54="Regelbedarf",G54="ja",I54&gt;0)</formula>
    </cfRule>
  </conditionalFormatting>
  <conditionalFormatting sqref="I54">
    <cfRule type="expression" dxfId="1107" priority="1112">
      <formula>AND(D54="Regelbedarf anteilig",G54="nein")</formula>
    </cfRule>
    <cfRule type="expression" dxfId="1106" priority="1114">
      <formula>AND(D54="Regelbedarf anteilig",G54="ja",I54&gt;0)</formula>
    </cfRule>
  </conditionalFormatting>
  <conditionalFormatting sqref="I55">
    <cfRule type="expression" dxfId="1105" priority="1109">
      <formula>AND(D55="Regelbedarf",G55="nein")</formula>
    </cfRule>
    <cfRule type="expression" dxfId="1104" priority="1111">
      <formula>AND(D55="Regelbedarf",G55="ja",I55&gt;0)</formula>
    </cfRule>
  </conditionalFormatting>
  <conditionalFormatting sqref="I55">
    <cfRule type="expression" dxfId="1103" priority="1108">
      <formula>AND(D55="Regelbedarf anteilig",G55="nein")</formula>
    </cfRule>
    <cfRule type="expression" dxfId="1102" priority="1110">
      <formula>AND(D55="Regelbedarf anteilig",G55="ja",I55&gt;0)</formula>
    </cfRule>
  </conditionalFormatting>
  <conditionalFormatting sqref="I56">
    <cfRule type="expression" dxfId="1101" priority="1105">
      <formula>AND(D56="Regelbedarf",G56="nein")</formula>
    </cfRule>
    <cfRule type="expression" dxfId="1100" priority="1107">
      <formula>AND(D56="Regelbedarf",G56="ja",I56&gt;0)</formula>
    </cfRule>
  </conditionalFormatting>
  <conditionalFormatting sqref="I56">
    <cfRule type="expression" dxfId="1099" priority="1104">
      <formula>AND(D56="Regelbedarf anteilig",G56="nein")</formula>
    </cfRule>
    <cfRule type="expression" dxfId="1098" priority="1106">
      <formula>AND(D56="Regelbedarf anteilig",G56="ja",I56&gt;0)</formula>
    </cfRule>
  </conditionalFormatting>
  <conditionalFormatting sqref="I57">
    <cfRule type="expression" dxfId="1097" priority="1101">
      <formula>AND(D57="Regelbedarf",G57="nein")</formula>
    </cfRule>
    <cfRule type="expression" dxfId="1096" priority="1103">
      <formula>AND(D57="Regelbedarf",G57="ja",I57&gt;0)</formula>
    </cfRule>
  </conditionalFormatting>
  <conditionalFormatting sqref="I57">
    <cfRule type="expression" dxfId="1095" priority="1100">
      <formula>AND(D57="Regelbedarf anteilig",G57="nein")</formula>
    </cfRule>
    <cfRule type="expression" dxfId="1094" priority="1102">
      <formula>AND(D57="Regelbedarf anteilig",G57="ja",I57&gt;0)</formula>
    </cfRule>
  </conditionalFormatting>
  <conditionalFormatting sqref="I58">
    <cfRule type="expression" dxfId="1093" priority="1097">
      <formula>AND(D58="Regelbedarf",G58="nein")</formula>
    </cfRule>
    <cfRule type="expression" dxfId="1092" priority="1099">
      <formula>AND(D58="Regelbedarf",G58="ja",I58&gt;0)</formula>
    </cfRule>
  </conditionalFormatting>
  <conditionalFormatting sqref="I58">
    <cfRule type="expression" dxfId="1091" priority="1096">
      <formula>AND(D58="Regelbedarf anteilig",G58="nein")</formula>
    </cfRule>
    <cfRule type="expression" dxfId="1090" priority="1098">
      <formula>AND(D58="Regelbedarf anteilig",G58="ja",I58&gt;0)</formula>
    </cfRule>
  </conditionalFormatting>
  <conditionalFormatting sqref="I59">
    <cfRule type="expression" dxfId="1089" priority="1093">
      <formula>AND(D59="Regelbedarf",G59="nein")</formula>
    </cfRule>
    <cfRule type="expression" dxfId="1088" priority="1095">
      <formula>AND(D59="Regelbedarf",G59="ja",I59&gt;0)</formula>
    </cfRule>
  </conditionalFormatting>
  <conditionalFormatting sqref="I59">
    <cfRule type="expression" dxfId="1087" priority="1092">
      <formula>AND(D59="Regelbedarf anteilig",G59="nein")</formula>
    </cfRule>
    <cfRule type="expression" dxfId="1086" priority="1094">
      <formula>AND(D59="Regelbedarf anteilig",G59="ja",I59&gt;0)</formula>
    </cfRule>
  </conditionalFormatting>
  <conditionalFormatting sqref="I60">
    <cfRule type="expression" dxfId="1085" priority="1089">
      <formula>AND(D60="Regelbedarf",G60="nein")</formula>
    </cfRule>
    <cfRule type="expression" dxfId="1084" priority="1091">
      <formula>AND(D60="Regelbedarf",G60="ja",I60&gt;0)</formula>
    </cfRule>
  </conditionalFormatting>
  <conditionalFormatting sqref="I60">
    <cfRule type="expression" dxfId="1083" priority="1088">
      <formula>AND(D60="Regelbedarf anteilig",G60="nein")</formula>
    </cfRule>
    <cfRule type="expression" dxfId="1082" priority="1090">
      <formula>AND(D60="Regelbedarf anteilig",G60="ja",I60&gt;0)</formula>
    </cfRule>
  </conditionalFormatting>
  <conditionalFormatting sqref="I61">
    <cfRule type="expression" dxfId="1081" priority="1085">
      <formula>AND(D61="Regelbedarf",G61="nein")</formula>
    </cfRule>
    <cfRule type="expression" dxfId="1080" priority="1087">
      <formula>AND(D61="Regelbedarf",G61="ja",I61&gt;0)</formula>
    </cfRule>
  </conditionalFormatting>
  <conditionalFormatting sqref="I61">
    <cfRule type="expression" dxfId="1079" priority="1084">
      <formula>AND(D61="Regelbedarf anteilig",G61="nein")</formula>
    </cfRule>
    <cfRule type="expression" dxfId="1078" priority="1086">
      <formula>AND(D61="Regelbedarf anteilig",G61="ja",I61&gt;0)</formula>
    </cfRule>
  </conditionalFormatting>
  <conditionalFormatting sqref="I62">
    <cfRule type="expression" dxfId="1077" priority="1081">
      <formula>AND(D62="Regelbedarf",G62="nein")</formula>
    </cfRule>
    <cfRule type="expression" dxfId="1076" priority="1083">
      <formula>AND(D62="Regelbedarf",G62="ja",I62&gt;0)</formula>
    </cfRule>
  </conditionalFormatting>
  <conditionalFormatting sqref="I62">
    <cfRule type="expression" dxfId="1075" priority="1080">
      <formula>AND(D62="Regelbedarf anteilig",G62="nein")</formula>
    </cfRule>
    <cfRule type="expression" dxfId="1074" priority="1082">
      <formula>AND(D62="Regelbedarf anteilig",G62="ja",I62&gt;0)</formula>
    </cfRule>
  </conditionalFormatting>
  <conditionalFormatting sqref="I63">
    <cfRule type="expression" dxfId="1073" priority="1077">
      <formula>AND(D63="Regelbedarf",G63="nein")</formula>
    </cfRule>
    <cfRule type="expression" dxfId="1072" priority="1079">
      <formula>AND(D63="Regelbedarf",G63="ja",I63&gt;0)</formula>
    </cfRule>
  </conditionalFormatting>
  <conditionalFormatting sqref="I63">
    <cfRule type="expression" dxfId="1071" priority="1076">
      <formula>AND(D63="Regelbedarf anteilig",G63="nein")</formula>
    </cfRule>
    <cfRule type="expression" dxfId="1070" priority="1078">
      <formula>AND(D63="Regelbedarf anteilig",G63="ja",I63&gt;0)</formula>
    </cfRule>
  </conditionalFormatting>
  <conditionalFormatting sqref="I65">
    <cfRule type="expression" dxfId="1069" priority="1073">
      <formula>AND(D65="Regelbedarf",G65="nein")</formula>
    </cfRule>
    <cfRule type="expression" dxfId="1068" priority="1075">
      <formula>AND(D65="Regelbedarf",G65="ja",I65&gt;0)</formula>
    </cfRule>
  </conditionalFormatting>
  <conditionalFormatting sqref="I65">
    <cfRule type="expression" dxfId="1067" priority="1072">
      <formula>AND(D65="Regelbedarf anteilig",G65="nein")</formula>
    </cfRule>
    <cfRule type="expression" dxfId="1066" priority="1074">
      <formula>AND(D65="Regelbedarf anteilig",G65="ja",I65&gt;0)</formula>
    </cfRule>
  </conditionalFormatting>
  <conditionalFormatting sqref="I66">
    <cfRule type="expression" dxfId="1065" priority="1069">
      <formula>AND(D66="Regelbedarf",G66="nein")</formula>
    </cfRule>
    <cfRule type="expression" dxfId="1064" priority="1071">
      <formula>AND(D66="Regelbedarf",G66="ja",I66&gt;0)</formula>
    </cfRule>
  </conditionalFormatting>
  <conditionalFormatting sqref="I66">
    <cfRule type="expression" dxfId="1063" priority="1068">
      <formula>AND(D66="Regelbedarf anteilig",G66="nein")</formula>
    </cfRule>
    <cfRule type="expression" dxfId="1062" priority="1070">
      <formula>AND(D66="Regelbedarf anteilig",G66="ja",I66&gt;0)</formula>
    </cfRule>
  </conditionalFormatting>
  <conditionalFormatting sqref="I67">
    <cfRule type="expression" dxfId="1061" priority="1065">
      <formula>AND(D67="Regelbedarf",G67="nein")</formula>
    </cfRule>
    <cfRule type="expression" dxfId="1060" priority="1067">
      <formula>AND(D67="Regelbedarf",G67="ja",I67&gt;0)</formula>
    </cfRule>
  </conditionalFormatting>
  <conditionalFormatting sqref="I67">
    <cfRule type="expression" dxfId="1059" priority="1064">
      <formula>AND(D67="Regelbedarf anteilig",G67="nein")</formula>
    </cfRule>
    <cfRule type="expression" dxfId="1058" priority="1066">
      <formula>AND(D67="Regelbedarf anteilig",G67="ja",I67&gt;0)</formula>
    </cfRule>
  </conditionalFormatting>
  <conditionalFormatting sqref="I68">
    <cfRule type="expression" dxfId="1057" priority="1061">
      <formula>AND(D68="Regelbedarf",G68="nein")</formula>
    </cfRule>
    <cfRule type="expression" dxfId="1056" priority="1063">
      <formula>AND(D68="Regelbedarf",G68="ja",I68&gt;0)</formula>
    </cfRule>
  </conditionalFormatting>
  <conditionalFormatting sqref="I68">
    <cfRule type="expression" dxfId="1055" priority="1060">
      <formula>AND(D68="Regelbedarf anteilig",G68="nein")</formula>
    </cfRule>
    <cfRule type="expression" dxfId="1054" priority="1062">
      <formula>AND(D68="Regelbedarf anteilig",G68="ja",I68&gt;0)</formula>
    </cfRule>
  </conditionalFormatting>
  <conditionalFormatting sqref="I69">
    <cfRule type="expression" dxfId="1053" priority="1057">
      <formula>AND(D69="Regelbedarf",G69="nein")</formula>
    </cfRule>
    <cfRule type="expression" dxfId="1052" priority="1059">
      <formula>AND(D69="Regelbedarf",G69="ja",I69&gt;0)</formula>
    </cfRule>
  </conditionalFormatting>
  <conditionalFormatting sqref="I69">
    <cfRule type="expression" dxfId="1051" priority="1056">
      <formula>AND(D69="Regelbedarf anteilig",G69="nein")</formula>
    </cfRule>
    <cfRule type="expression" dxfId="1050" priority="1058">
      <formula>AND(D69="Regelbedarf anteilig",G69="ja",I69&gt;0)</formula>
    </cfRule>
  </conditionalFormatting>
  <conditionalFormatting sqref="I70">
    <cfRule type="expression" dxfId="1049" priority="1053">
      <formula>AND(D70="Regelbedarf",G70="nein")</formula>
    </cfRule>
    <cfRule type="expression" dxfId="1048" priority="1055">
      <formula>AND(D70="Regelbedarf",G70="ja",I70&gt;0)</formula>
    </cfRule>
  </conditionalFormatting>
  <conditionalFormatting sqref="I70">
    <cfRule type="expression" dxfId="1047" priority="1052">
      <formula>AND(D70="Regelbedarf anteilig",G70="nein")</formula>
    </cfRule>
    <cfRule type="expression" dxfId="1046" priority="1054">
      <formula>AND(D70="Regelbedarf anteilig",G70="ja",I70&gt;0)</formula>
    </cfRule>
  </conditionalFormatting>
  <conditionalFormatting sqref="I71">
    <cfRule type="expression" dxfId="1045" priority="1049">
      <formula>AND(D71="Regelbedarf",G71="nein")</formula>
    </cfRule>
    <cfRule type="expression" dxfId="1044" priority="1051">
      <formula>AND(D71="Regelbedarf",G71="ja",I71&gt;0)</formula>
    </cfRule>
  </conditionalFormatting>
  <conditionalFormatting sqref="I71">
    <cfRule type="expression" dxfId="1043" priority="1048">
      <formula>AND(D71="Regelbedarf anteilig",G71="nein")</formula>
    </cfRule>
    <cfRule type="expression" dxfId="1042" priority="1050">
      <formula>AND(D71="Regelbedarf anteilig",G71="ja",I71&gt;0)</formula>
    </cfRule>
  </conditionalFormatting>
  <conditionalFormatting sqref="I73">
    <cfRule type="expression" dxfId="1041" priority="1045">
      <formula>AND(D73="Regelbedarf",G73="nein")</formula>
    </cfRule>
    <cfRule type="expression" dxfId="1040" priority="1047">
      <formula>AND(D73="Regelbedarf",G73="ja",I73&gt;0)</formula>
    </cfRule>
  </conditionalFormatting>
  <conditionalFormatting sqref="I73">
    <cfRule type="expression" dxfId="1039" priority="1044">
      <formula>AND(D73="Regelbedarf anteilig",G73="nein")</formula>
    </cfRule>
    <cfRule type="expression" dxfId="1038" priority="1046">
      <formula>AND(D73="Regelbedarf anteilig",G73="ja",I73&gt;0)</formula>
    </cfRule>
  </conditionalFormatting>
  <conditionalFormatting sqref="I74">
    <cfRule type="expression" dxfId="1037" priority="1041">
      <formula>AND(D74="Regelbedarf",G74="nein")</formula>
    </cfRule>
    <cfRule type="expression" dxfId="1036" priority="1043">
      <formula>AND(D74="Regelbedarf",G74="ja",I74&gt;0)</formula>
    </cfRule>
  </conditionalFormatting>
  <conditionalFormatting sqref="I74">
    <cfRule type="expression" dxfId="1035" priority="1040">
      <formula>AND(D74="Regelbedarf anteilig",G74="nein")</formula>
    </cfRule>
    <cfRule type="expression" dxfId="1034" priority="1042">
      <formula>AND(D74="Regelbedarf anteilig",G74="ja",I74&gt;0)</formula>
    </cfRule>
  </conditionalFormatting>
  <conditionalFormatting sqref="I75">
    <cfRule type="expression" dxfId="1033" priority="1037">
      <formula>AND(D75="Regelbedarf",G75="nein")</formula>
    </cfRule>
    <cfRule type="expression" dxfId="1032" priority="1039">
      <formula>AND(D75="Regelbedarf",G75="ja",I75&gt;0)</formula>
    </cfRule>
  </conditionalFormatting>
  <conditionalFormatting sqref="I75">
    <cfRule type="expression" dxfId="1031" priority="1036">
      <formula>AND(D75="Regelbedarf anteilig",G75="nein")</formula>
    </cfRule>
    <cfRule type="expression" dxfId="1030" priority="1038">
      <formula>AND(D75="Regelbedarf anteilig",G75="ja",I75&gt;0)</formula>
    </cfRule>
  </conditionalFormatting>
  <conditionalFormatting sqref="I76">
    <cfRule type="expression" dxfId="1029" priority="1033">
      <formula>AND(D76="Regelbedarf",G76="nein")</formula>
    </cfRule>
    <cfRule type="expression" dxfId="1028" priority="1035">
      <formula>AND(D76="Regelbedarf",G76="ja",I76&gt;0)</formula>
    </cfRule>
  </conditionalFormatting>
  <conditionalFormatting sqref="I76">
    <cfRule type="expression" dxfId="1027" priority="1032">
      <formula>AND(D76="Regelbedarf anteilig",G76="nein")</formula>
    </cfRule>
    <cfRule type="expression" dxfId="1026" priority="1034">
      <formula>AND(D76="Regelbedarf anteilig",G76="ja",I76&gt;0)</formula>
    </cfRule>
  </conditionalFormatting>
  <conditionalFormatting sqref="I77">
    <cfRule type="expression" dxfId="1025" priority="1029">
      <formula>AND(D77="Regelbedarf",G77="nein")</formula>
    </cfRule>
    <cfRule type="expression" dxfId="1024" priority="1031">
      <formula>AND(D77="Regelbedarf",G77="ja",I77&gt;0)</formula>
    </cfRule>
  </conditionalFormatting>
  <conditionalFormatting sqref="I77">
    <cfRule type="expression" dxfId="1023" priority="1028">
      <formula>AND(D77="Regelbedarf anteilig",G77="nein")</formula>
    </cfRule>
    <cfRule type="expression" dxfId="1022" priority="1030">
      <formula>AND(D77="Regelbedarf anteilig",G77="ja",I77&gt;0)</formula>
    </cfRule>
  </conditionalFormatting>
  <conditionalFormatting sqref="I78">
    <cfRule type="expression" dxfId="1021" priority="1025">
      <formula>AND(D78="Regelbedarf",G78="nein")</formula>
    </cfRule>
    <cfRule type="expression" dxfId="1020" priority="1027">
      <formula>AND(D78="Regelbedarf",G78="ja",I78&gt;0)</formula>
    </cfRule>
  </conditionalFormatting>
  <conditionalFormatting sqref="I78">
    <cfRule type="expression" dxfId="1019" priority="1024">
      <formula>AND(D78="Regelbedarf anteilig",G78="nein")</formula>
    </cfRule>
    <cfRule type="expression" dxfId="1018" priority="1026">
      <formula>AND(D78="Regelbedarf anteilig",G78="ja",I78&gt;0)</formula>
    </cfRule>
  </conditionalFormatting>
  <conditionalFormatting sqref="I79">
    <cfRule type="expression" dxfId="1017" priority="1021">
      <formula>AND(D79="Regelbedarf",G79="nein")</formula>
    </cfRule>
    <cfRule type="expression" dxfId="1016" priority="1023">
      <formula>AND(D79="Regelbedarf",G79="ja",I79&gt;0)</formula>
    </cfRule>
  </conditionalFormatting>
  <conditionalFormatting sqref="I79">
    <cfRule type="expression" dxfId="1015" priority="1020">
      <formula>AND(D79="Regelbedarf anteilig",G79="nein")</formula>
    </cfRule>
    <cfRule type="expression" dxfId="1014" priority="1022">
      <formula>AND(D79="Regelbedarf anteilig",G79="ja",I79&gt;0)</formula>
    </cfRule>
  </conditionalFormatting>
  <conditionalFormatting sqref="I80">
    <cfRule type="expression" dxfId="1013" priority="1017">
      <formula>AND(D80="Regelbedarf",G80="nein")</formula>
    </cfRule>
    <cfRule type="expression" dxfId="1012" priority="1019">
      <formula>AND(D80="Regelbedarf",G80="ja",I80&gt;0)</formula>
    </cfRule>
  </conditionalFormatting>
  <conditionalFormatting sqref="I80">
    <cfRule type="expression" dxfId="1011" priority="1016">
      <formula>AND(D80="Regelbedarf anteilig",G80="nein")</formula>
    </cfRule>
    <cfRule type="expression" dxfId="1010" priority="1018">
      <formula>AND(D80="Regelbedarf anteilig",G80="ja",I80&gt;0)</formula>
    </cfRule>
  </conditionalFormatting>
  <conditionalFormatting sqref="I81">
    <cfRule type="expression" dxfId="1009" priority="1013">
      <formula>AND(D81="Regelbedarf",G81="nein")</formula>
    </cfRule>
    <cfRule type="expression" dxfId="1008" priority="1015">
      <formula>AND(D81="Regelbedarf",G81="ja",I81&gt;0)</formula>
    </cfRule>
  </conditionalFormatting>
  <conditionalFormatting sqref="I81">
    <cfRule type="expression" dxfId="1007" priority="1012">
      <formula>AND(D81="Regelbedarf anteilig",G81="nein")</formula>
    </cfRule>
    <cfRule type="expression" dxfId="1006" priority="1014">
      <formula>AND(D81="Regelbedarf anteilig",G81="ja",I81&gt;0)</formula>
    </cfRule>
  </conditionalFormatting>
  <conditionalFormatting sqref="I82">
    <cfRule type="expression" dxfId="1005" priority="1009">
      <formula>AND(D82="Regelbedarf",G82="nein")</formula>
    </cfRule>
    <cfRule type="expression" dxfId="1004" priority="1011">
      <formula>AND(D82="Regelbedarf",G82="ja",I82&gt;0)</formula>
    </cfRule>
  </conditionalFormatting>
  <conditionalFormatting sqref="I82">
    <cfRule type="expression" dxfId="1003" priority="1008">
      <formula>AND(D82="Regelbedarf anteilig",G82="nein")</formula>
    </cfRule>
    <cfRule type="expression" dxfId="1002" priority="1010">
      <formula>AND(D82="Regelbedarf anteilig",G82="ja",I82&gt;0)</formula>
    </cfRule>
  </conditionalFormatting>
  <conditionalFormatting sqref="I83">
    <cfRule type="expression" dxfId="1001" priority="1005">
      <formula>AND(D83="Regelbedarf",G83="nein")</formula>
    </cfRule>
    <cfRule type="expression" dxfId="1000" priority="1007">
      <formula>AND(D83="Regelbedarf",G83="ja",I83&gt;0)</formula>
    </cfRule>
  </conditionalFormatting>
  <conditionalFormatting sqref="I83">
    <cfRule type="expression" dxfId="999" priority="1004">
      <formula>AND(D83="Regelbedarf anteilig",G83="nein")</formula>
    </cfRule>
    <cfRule type="expression" dxfId="998" priority="1006">
      <formula>AND(D83="Regelbedarf anteilig",G83="ja",I83&gt;0)</formula>
    </cfRule>
  </conditionalFormatting>
  <conditionalFormatting sqref="I84">
    <cfRule type="expression" dxfId="997" priority="1001">
      <formula>AND(D84="Regelbedarf",G84="nein")</formula>
    </cfRule>
    <cfRule type="expression" dxfId="996" priority="1003">
      <formula>AND(D84="Regelbedarf",G84="ja",I84&gt;0)</formula>
    </cfRule>
  </conditionalFormatting>
  <conditionalFormatting sqref="I84">
    <cfRule type="expression" dxfId="995" priority="1000">
      <formula>AND(D84="Regelbedarf anteilig",G84="nein")</formula>
    </cfRule>
    <cfRule type="expression" dxfId="994" priority="1002">
      <formula>AND(D84="Regelbedarf anteilig",G84="ja",I84&gt;0)</formula>
    </cfRule>
  </conditionalFormatting>
  <conditionalFormatting sqref="I85">
    <cfRule type="expression" dxfId="993" priority="997">
      <formula>AND(D85="Regelbedarf",G85="nein")</formula>
    </cfRule>
    <cfRule type="expression" dxfId="992" priority="999">
      <formula>AND(D85="Regelbedarf",G85="ja",I85&gt;0)</formula>
    </cfRule>
  </conditionalFormatting>
  <conditionalFormatting sqref="I85">
    <cfRule type="expression" dxfId="991" priority="996">
      <formula>AND(D85="Regelbedarf anteilig",G85="nein")</formula>
    </cfRule>
    <cfRule type="expression" dxfId="990" priority="998">
      <formula>AND(D85="Regelbedarf anteilig",G85="ja",I85&gt;0)</formula>
    </cfRule>
  </conditionalFormatting>
  <conditionalFormatting sqref="I86">
    <cfRule type="expression" dxfId="989" priority="993">
      <formula>AND(D86="Regelbedarf",G86="nein")</formula>
    </cfRule>
    <cfRule type="expression" dxfId="988" priority="995">
      <formula>AND(D86="Regelbedarf",G86="ja",I86&gt;0)</formula>
    </cfRule>
  </conditionalFormatting>
  <conditionalFormatting sqref="I86">
    <cfRule type="expression" dxfId="987" priority="992">
      <formula>AND(D86="Regelbedarf anteilig",G86="nein")</formula>
    </cfRule>
    <cfRule type="expression" dxfId="986" priority="994">
      <formula>AND(D86="Regelbedarf anteilig",G86="ja",I86&gt;0)</formula>
    </cfRule>
  </conditionalFormatting>
  <conditionalFormatting sqref="I87">
    <cfRule type="expression" dxfId="985" priority="989">
      <formula>AND(D87="Regelbedarf",G87="nein")</formula>
    </cfRule>
    <cfRule type="expression" dxfId="984" priority="991">
      <formula>AND(D87="Regelbedarf",G87="ja",I87&gt;0)</formula>
    </cfRule>
  </conditionalFormatting>
  <conditionalFormatting sqref="I87">
    <cfRule type="expression" dxfId="983" priority="988">
      <formula>AND(D87="Regelbedarf anteilig",G87="nein")</formula>
    </cfRule>
    <cfRule type="expression" dxfId="982" priority="990">
      <formula>AND(D87="Regelbedarf anteilig",G87="ja",I87&gt;0)</formula>
    </cfRule>
  </conditionalFormatting>
  <conditionalFormatting sqref="I89">
    <cfRule type="expression" dxfId="981" priority="985">
      <formula>AND(D89="Regelbedarf",G89="nein")</formula>
    </cfRule>
    <cfRule type="expression" dxfId="980" priority="987">
      <formula>AND(D89="Regelbedarf",G89="ja",I89&gt;0)</formula>
    </cfRule>
  </conditionalFormatting>
  <conditionalFormatting sqref="I89">
    <cfRule type="expression" dxfId="979" priority="984">
      <formula>AND(D89="Regelbedarf anteilig",G89="nein")</formula>
    </cfRule>
    <cfRule type="expression" dxfId="978" priority="986">
      <formula>AND(D89="Regelbedarf anteilig",G89="ja",I89&gt;0)</formula>
    </cfRule>
  </conditionalFormatting>
  <conditionalFormatting sqref="I90">
    <cfRule type="expression" dxfId="977" priority="981">
      <formula>AND(D90="Regelbedarf",G90="nein")</formula>
    </cfRule>
    <cfRule type="expression" dxfId="976" priority="983">
      <formula>AND(D90="Regelbedarf",G90="ja",I90&gt;0)</formula>
    </cfRule>
  </conditionalFormatting>
  <conditionalFormatting sqref="I90">
    <cfRule type="expression" dxfId="975" priority="980">
      <formula>AND(D90="Regelbedarf anteilig",G90="nein")</formula>
    </cfRule>
    <cfRule type="expression" dxfId="974" priority="982">
      <formula>AND(D90="Regelbedarf anteilig",G90="ja",I90&gt;0)</formula>
    </cfRule>
  </conditionalFormatting>
  <conditionalFormatting sqref="I91">
    <cfRule type="expression" dxfId="973" priority="977">
      <formula>AND(D91="Regelbedarf",G91="nein")</formula>
    </cfRule>
    <cfRule type="expression" dxfId="972" priority="979">
      <formula>AND(D91="Regelbedarf",G91="ja",I91&gt;0)</formula>
    </cfRule>
  </conditionalFormatting>
  <conditionalFormatting sqref="I91">
    <cfRule type="expression" dxfId="971" priority="976">
      <formula>AND(D91="Regelbedarf anteilig",G91="nein")</formula>
    </cfRule>
    <cfRule type="expression" dxfId="970" priority="978">
      <formula>AND(D91="Regelbedarf anteilig",G91="ja",I91&gt;0)</formula>
    </cfRule>
  </conditionalFormatting>
  <conditionalFormatting sqref="I92">
    <cfRule type="expression" dxfId="969" priority="973">
      <formula>AND(D92="Regelbedarf",G92="nein")</formula>
    </cfRule>
    <cfRule type="expression" dxfId="968" priority="975">
      <formula>AND(D92="Regelbedarf",G92="ja",I92&gt;0)</formula>
    </cfRule>
  </conditionalFormatting>
  <conditionalFormatting sqref="I92">
    <cfRule type="expression" dxfId="967" priority="972">
      <formula>AND(D92="Regelbedarf anteilig",G92="nein")</formula>
    </cfRule>
    <cfRule type="expression" dxfId="966" priority="974">
      <formula>AND(D92="Regelbedarf anteilig",G92="ja",I92&gt;0)</formula>
    </cfRule>
  </conditionalFormatting>
  <conditionalFormatting sqref="I93">
    <cfRule type="expression" dxfId="965" priority="969">
      <formula>AND(D93="Regelbedarf",G93="nein")</formula>
    </cfRule>
    <cfRule type="expression" dxfId="964" priority="971">
      <formula>AND(D93="Regelbedarf",G93="ja",I93&gt;0)</formula>
    </cfRule>
  </conditionalFormatting>
  <conditionalFormatting sqref="I93">
    <cfRule type="expression" dxfId="963" priority="968">
      <formula>AND(D93="Regelbedarf anteilig",G93="nein")</formula>
    </cfRule>
    <cfRule type="expression" dxfId="962" priority="970">
      <formula>AND(D93="Regelbedarf anteilig",G93="ja",I93&gt;0)</formula>
    </cfRule>
  </conditionalFormatting>
  <conditionalFormatting sqref="I94">
    <cfRule type="expression" dxfId="961" priority="965">
      <formula>AND(D94="Regelbedarf",G94="nein")</formula>
    </cfRule>
    <cfRule type="expression" dxfId="960" priority="967">
      <formula>AND(D94="Regelbedarf",G94="ja",I94&gt;0)</formula>
    </cfRule>
  </conditionalFormatting>
  <conditionalFormatting sqref="I94">
    <cfRule type="expression" dxfId="959" priority="964">
      <formula>AND(D94="Regelbedarf anteilig",G94="nein")</formula>
    </cfRule>
    <cfRule type="expression" dxfId="958" priority="966">
      <formula>AND(D94="Regelbedarf anteilig",G94="ja",I94&gt;0)</formula>
    </cfRule>
  </conditionalFormatting>
  <conditionalFormatting sqref="I95">
    <cfRule type="expression" dxfId="957" priority="961">
      <formula>AND(D95="Regelbedarf",G95="nein")</formula>
    </cfRule>
    <cfRule type="expression" dxfId="956" priority="963">
      <formula>AND(D95="Regelbedarf",G95="ja",I95&gt;0)</formula>
    </cfRule>
  </conditionalFormatting>
  <conditionalFormatting sqref="I95">
    <cfRule type="expression" dxfId="955" priority="960">
      <formula>AND(D95="Regelbedarf anteilig",G95="nein")</formula>
    </cfRule>
    <cfRule type="expression" dxfId="954" priority="962">
      <formula>AND(D95="Regelbedarf anteilig",G95="ja",I95&gt;0)</formula>
    </cfRule>
  </conditionalFormatting>
  <conditionalFormatting sqref="I96">
    <cfRule type="expression" dxfId="953" priority="957">
      <formula>AND(D96="Regelbedarf",G96="nein")</formula>
    </cfRule>
    <cfRule type="expression" dxfId="952" priority="959">
      <formula>AND(D96="Regelbedarf",G96="ja",I96&gt;0)</formula>
    </cfRule>
  </conditionalFormatting>
  <conditionalFormatting sqref="I96">
    <cfRule type="expression" dxfId="951" priority="956">
      <formula>AND(D96="Regelbedarf anteilig",G96="nein")</formula>
    </cfRule>
    <cfRule type="expression" dxfId="950" priority="958">
      <formula>AND(D96="Regelbedarf anteilig",G96="ja",I96&gt;0)</formula>
    </cfRule>
  </conditionalFormatting>
  <conditionalFormatting sqref="I97">
    <cfRule type="expression" dxfId="949" priority="953">
      <formula>AND(D97="Regelbedarf",G97="nein")</formula>
    </cfRule>
    <cfRule type="expression" dxfId="948" priority="955">
      <formula>AND(D97="Regelbedarf",G97="ja",I97&gt;0)</formula>
    </cfRule>
  </conditionalFormatting>
  <conditionalFormatting sqref="I97">
    <cfRule type="expression" dxfId="947" priority="952">
      <formula>AND(D97="Regelbedarf anteilig",G97="nein")</formula>
    </cfRule>
    <cfRule type="expression" dxfId="946" priority="954">
      <formula>AND(D97="Regelbedarf anteilig",G97="ja",I97&gt;0)</formula>
    </cfRule>
  </conditionalFormatting>
  <conditionalFormatting sqref="I98">
    <cfRule type="expression" dxfId="945" priority="949">
      <formula>AND(D98="Regelbedarf",G98="nein")</formula>
    </cfRule>
    <cfRule type="expression" dxfId="944" priority="951">
      <formula>AND(D98="Regelbedarf",G98="ja",I98&gt;0)</formula>
    </cfRule>
  </conditionalFormatting>
  <conditionalFormatting sqref="I98">
    <cfRule type="expression" dxfId="943" priority="948">
      <formula>AND(D98="Regelbedarf anteilig",G98="nein")</formula>
    </cfRule>
    <cfRule type="expression" dxfId="942" priority="950">
      <formula>AND(D98="Regelbedarf anteilig",G98="ja",I98&gt;0)</formula>
    </cfRule>
  </conditionalFormatting>
  <conditionalFormatting sqref="I99">
    <cfRule type="expression" dxfId="941" priority="945">
      <formula>AND(D99="Regelbedarf",G99="nein")</formula>
    </cfRule>
    <cfRule type="expression" dxfId="940" priority="947">
      <formula>AND(D99="Regelbedarf",G99="ja",I99&gt;0)</formula>
    </cfRule>
  </conditionalFormatting>
  <conditionalFormatting sqref="I99">
    <cfRule type="expression" dxfId="939" priority="944">
      <formula>AND(D99="Regelbedarf anteilig",G99="nein")</formula>
    </cfRule>
    <cfRule type="expression" dxfId="938" priority="946">
      <formula>AND(D99="Regelbedarf anteilig",G99="ja",I99&gt;0)</formula>
    </cfRule>
  </conditionalFormatting>
  <conditionalFormatting sqref="I100">
    <cfRule type="expression" dxfId="937" priority="941">
      <formula>AND(D100="Regelbedarf",G100="nein")</formula>
    </cfRule>
    <cfRule type="expression" dxfId="936" priority="943">
      <formula>AND(D100="Regelbedarf",G100="ja",I100&gt;0)</formula>
    </cfRule>
  </conditionalFormatting>
  <conditionalFormatting sqref="I100">
    <cfRule type="expression" dxfId="935" priority="940">
      <formula>AND(D100="Regelbedarf anteilig",G100="nein")</formula>
    </cfRule>
    <cfRule type="expression" dxfId="934" priority="942">
      <formula>AND(D100="Regelbedarf anteilig",G100="ja",I100&gt;0)</formula>
    </cfRule>
  </conditionalFormatting>
  <conditionalFormatting sqref="I101">
    <cfRule type="expression" dxfId="933" priority="937">
      <formula>AND(D101="Regelbedarf",G101="nein")</formula>
    </cfRule>
    <cfRule type="expression" dxfId="932" priority="939">
      <formula>AND(D101="Regelbedarf",G101="ja",I101&gt;0)</formula>
    </cfRule>
  </conditionalFormatting>
  <conditionalFormatting sqref="I101">
    <cfRule type="expression" dxfId="931" priority="936">
      <formula>AND(D101="Regelbedarf anteilig",G101="nein")</formula>
    </cfRule>
    <cfRule type="expression" dxfId="930" priority="938">
      <formula>AND(D101="Regelbedarf anteilig",G101="ja",I101&gt;0)</formula>
    </cfRule>
  </conditionalFormatting>
  <conditionalFormatting sqref="I102">
    <cfRule type="expression" dxfId="929" priority="933">
      <formula>AND(D102="Regelbedarf",G102="nein")</formula>
    </cfRule>
    <cfRule type="expression" dxfId="928" priority="935">
      <formula>AND(D102="Regelbedarf",G102="ja",I102&gt;0)</formula>
    </cfRule>
  </conditionalFormatting>
  <conditionalFormatting sqref="I102">
    <cfRule type="expression" dxfId="927" priority="932">
      <formula>AND(D102="Regelbedarf anteilig",G102="nein")</formula>
    </cfRule>
    <cfRule type="expression" dxfId="926" priority="934">
      <formula>AND(D102="Regelbedarf anteilig",G102="ja",I102&gt;0)</formula>
    </cfRule>
  </conditionalFormatting>
  <conditionalFormatting sqref="I103">
    <cfRule type="expression" dxfId="925" priority="929">
      <formula>AND(D103="Regelbedarf",G103="nein")</formula>
    </cfRule>
    <cfRule type="expression" dxfId="924" priority="931">
      <formula>AND(D103="Regelbedarf",G103="ja",I103&gt;0)</formula>
    </cfRule>
  </conditionalFormatting>
  <conditionalFormatting sqref="I103">
    <cfRule type="expression" dxfId="923" priority="928">
      <formula>AND(D103="Regelbedarf anteilig",G103="nein")</formula>
    </cfRule>
    <cfRule type="expression" dxfId="922" priority="930">
      <formula>AND(D103="Regelbedarf anteilig",G103="ja",I103&gt;0)</formula>
    </cfRule>
  </conditionalFormatting>
  <conditionalFormatting sqref="I104">
    <cfRule type="expression" dxfId="921" priority="925">
      <formula>AND(D104="Regelbedarf",G104="nein")</formula>
    </cfRule>
    <cfRule type="expression" dxfId="920" priority="927">
      <formula>AND(D104="Regelbedarf",G104="ja",I104&gt;0)</formula>
    </cfRule>
  </conditionalFormatting>
  <conditionalFormatting sqref="I104">
    <cfRule type="expression" dxfId="919" priority="924">
      <formula>AND(D104="Regelbedarf anteilig",G104="nein")</formula>
    </cfRule>
    <cfRule type="expression" dxfId="918" priority="926">
      <formula>AND(D104="Regelbedarf anteilig",G104="ja",I104&gt;0)</formula>
    </cfRule>
  </conditionalFormatting>
  <conditionalFormatting sqref="I105">
    <cfRule type="expression" dxfId="917" priority="921">
      <formula>AND(D105="Regelbedarf",G105="nein")</formula>
    </cfRule>
    <cfRule type="expression" dxfId="916" priority="923">
      <formula>AND(D105="Regelbedarf",G105="ja",I105&gt;0)</formula>
    </cfRule>
  </conditionalFormatting>
  <conditionalFormatting sqref="I105">
    <cfRule type="expression" dxfId="915" priority="920">
      <formula>AND(D105="Regelbedarf anteilig",G105="nein")</formula>
    </cfRule>
    <cfRule type="expression" dxfId="914" priority="922">
      <formula>AND(D105="Regelbedarf anteilig",G105="ja",I105&gt;0)</formula>
    </cfRule>
  </conditionalFormatting>
  <conditionalFormatting sqref="I107">
    <cfRule type="expression" dxfId="913" priority="917">
      <formula>AND(D107="Regelbedarf",G107="nein")</formula>
    </cfRule>
    <cfRule type="expression" dxfId="912" priority="919">
      <formula>AND(D107="Regelbedarf",G107="ja",I107&gt;0)</formula>
    </cfRule>
  </conditionalFormatting>
  <conditionalFormatting sqref="I107">
    <cfRule type="expression" dxfId="911" priority="916">
      <formula>AND(D107="Regelbedarf anteilig",G107="nein")</formula>
    </cfRule>
    <cfRule type="expression" dxfId="910" priority="918">
      <formula>AND(D107="Regelbedarf anteilig",G107="ja",I107&gt;0)</formula>
    </cfRule>
  </conditionalFormatting>
  <conditionalFormatting sqref="I108">
    <cfRule type="expression" dxfId="909" priority="913">
      <formula>AND(D108="Regelbedarf",G108="nein")</formula>
    </cfRule>
    <cfRule type="expression" dxfId="908" priority="915">
      <formula>AND(D108="Regelbedarf",G108="ja",I108&gt;0)</formula>
    </cfRule>
  </conditionalFormatting>
  <conditionalFormatting sqref="I108">
    <cfRule type="expression" dxfId="907" priority="912">
      <formula>AND(D108="Regelbedarf anteilig",G108="nein")</formula>
    </cfRule>
    <cfRule type="expression" dxfId="906" priority="914">
      <formula>AND(D108="Regelbedarf anteilig",G108="ja",I108&gt;0)</formula>
    </cfRule>
  </conditionalFormatting>
  <conditionalFormatting sqref="I109">
    <cfRule type="expression" dxfId="905" priority="909">
      <formula>AND(D109="Regelbedarf",G109="nein")</formula>
    </cfRule>
    <cfRule type="expression" dxfId="904" priority="911">
      <formula>AND(D109="Regelbedarf",G109="ja",I109&gt;0)</formula>
    </cfRule>
  </conditionalFormatting>
  <conditionalFormatting sqref="I109">
    <cfRule type="expression" dxfId="903" priority="908">
      <formula>AND(D109="Regelbedarf anteilig",G109="nein")</formula>
    </cfRule>
    <cfRule type="expression" dxfId="902" priority="910">
      <formula>AND(D109="Regelbedarf anteilig",G109="ja",I109&gt;0)</formula>
    </cfRule>
  </conditionalFormatting>
  <conditionalFormatting sqref="I110">
    <cfRule type="expression" dxfId="901" priority="905">
      <formula>AND(D110="Regelbedarf",G110="nein")</formula>
    </cfRule>
    <cfRule type="expression" dxfId="900" priority="907">
      <formula>AND(D110="Regelbedarf",G110="ja",I110&gt;0)</formula>
    </cfRule>
  </conditionalFormatting>
  <conditionalFormatting sqref="I110">
    <cfRule type="expression" dxfId="899" priority="904">
      <formula>AND(D110="Regelbedarf anteilig",G110="nein")</formula>
    </cfRule>
    <cfRule type="expression" dxfId="898" priority="906">
      <formula>AND(D110="Regelbedarf anteilig",G110="ja",I110&gt;0)</formula>
    </cfRule>
  </conditionalFormatting>
  <conditionalFormatting sqref="I111">
    <cfRule type="expression" dxfId="897" priority="901">
      <formula>AND(D111="Regelbedarf",G111="nein")</formula>
    </cfRule>
    <cfRule type="expression" dxfId="896" priority="903">
      <formula>AND(D111="Regelbedarf",G111="ja",I111&gt;0)</formula>
    </cfRule>
  </conditionalFormatting>
  <conditionalFormatting sqref="I111">
    <cfRule type="expression" dxfId="895" priority="900">
      <formula>AND(D111="Regelbedarf anteilig",G111="nein")</formula>
    </cfRule>
    <cfRule type="expression" dxfId="894" priority="902">
      <formula>AND(D111="Regelbedarf anteilig",G111="ja",I111&gt;0)</formula>
    </cfRule>
  </conditionalFormatting>
  <conditionalFormatting sqref="I112">
    <cfRule type="expression" dxfId="893" priority="897">
      <formula>AND(D112="Regelbedarf",G112="nein")</formula>
    </cfRule>
    <cfRule type="expression" dxfId="892" priority="899">
      <formula>AND(D112="Regelbedarf",G112="ja",I112&gt;0)</formula>
    </cfRule>
  </conditionalFormatting>
  <conditionalFormatting sqref="I112">
    <cfRule type="expression" dxfId="891" priority="896">
      <formula>AND(D112="Regelbedarf anteilig",G112="nein")</formula>
    </cfRule>
    <cfRule type="expression" dxfId="890" priority="898">
      <formula>AND(D112="Regelbedarf anteilig",G112="ja",I112&gt;0)</formula>
    </cfRule>
  </conditionalFormatting>
  <conditionalFormatting sqref="I113">
    <cfRule type="expression" dxfId="889" priority="893">
      <formula>AND(D113="Regelbedarf",G113="nein")</formula>
    </cfRule>
    <cfRule type="expression" dxfId="888" priority="895">
      <formula>AND(D113="Regelbedarf",G113="ja",I113&gt;0)</formula>
    </cfRule>
  </conditionalFormatting>
  <conditionalFormatting sqref="I113">
    <cfRule type="expression" dxfId="887" priority="892">
      <formula>AND(D113="Regelbedarf anteilig",G113="nein")</formula>
    </cfRule>
    <cfRule type="expression" dxfId="886" priority="894">
      <formula>AND(D113="Regelbedarf anteilig",G113="ja",I113&gt;0)</formula>
    </cfRule>
  </conditionalFormatting>
  <conditionalFormatting sqref="I115">
    <cfRule type="expression" dxfId="885" priority="889">
      <formula>AND(D115="Regelbedarf",G115="nein")</formula>
    </cfRule>
    <cfRule type="expression" dxfId="884" priority="891">
      <formula>AND(D115="Regelbedarf",G115="ja",I115&gt;0)</formula>
    </cfRule>
  </conditionalFormatting>
  <conditionalFormatting sqref="I115">
    <cfRule type="expression" dxfId="883" priority="888">
      <formula>AND(D115="Regelbedarf anteilig",G115="nein")</formula>
    </cfRule>
    <cfRule type="expression" dxfId="882" priority="890">
      <formula>AND(D115="Regelbedarf anteilig",G115="ja",I115&gt;0)</formula>
    </cfRule>
  </conditionalFormatting>
  <conditionalFormatting sqref="I116">
    <cfRule type="expression" dxfId="881" priority="885">
      <formula>AND(D116="Regelbedarf",G116="nein")</formula>
    </cfRule>
    <cfRule type="expression" dxfId="880" priority="887">
      <formula>AND(D116="Regelbedarf",G116="ja",I116&gt;0)</formula>
    </cfRule>
  </conditionalFormatting>
  <conditionalFormatting sqref="I116">
    <cfRule type="expression" dxfId="879" priority="884">
      <formula>AND(D116="Regelbedarf anteilig",G116="nein")</formula>
    </cfRule>
    <cfRule type="expression" dxfId="878" priority="886">
      <formula>AND(D116="Regelbedarf anteilig",G116="ja",I116&gt;0)</formula>
    </cfRule>
  </conditionalFormatting>
  <conditionalFormatting sqref="I117">
    <cfRule type="expression" dxfId="877" priority="881">
      <formula>AND(D117="Regelbedarf",G117="nein")</formula>
    </cfRule>
    <cfRule type="expression" dxfId="876" priority="883">
      <formula>AND(D117="Regelbedarf",G117="ja",I117&gt;0)</formula>
    </cfRule>
  </conditionalFormatting>
  <conditionalFormatting sqref="I117">
    <cfRule type="expression" dxfId="875" priority="880">
      <formula>AND(D117="Regelbedarf anteilig",G117="nein")</formula>
    </cfRule>
    <cfRule type="expression" dxfId="874" priority="882">
      <formula>AND(D117="Regelbedarf anteilig",G117="ja",I117&gt;0)</formula>
    </cfRule>
  </conditionalFormatting>
  <conditionalFormatting sqref="I118">
    <cfRule type="expression" dxfId="873" priority="877">
      <formula>AND(D118="Regelbedarf",G118="nein")</formula>
    </cfRule>
    <cfRule type="expression" dxfId="872" priority="879">
      <formula>AND(D118="Regelbedarf",G118="ja",I118&gt;0)</formula>
    </cfRule>
  </conditionalFormatting>
  <conditionalFormatting sqref="I118">
    <cfRule type="expression" dxfId="871" priority="876">
      <formula>AND(D118="Regelbedarf anteilig",G118="nein")</formula>
    </cfRule>
    <cfRule type="expression" dxfId="870" priority="878">
      <formula>AND(D118="Regelbedarf anteilig",G118="ja",I118&gt;0)</formula>
    </cfRule>
  </conditionalFormatting>
  <conditionalFormatting sqref="I119">
    <cfRule type="expression" dxfId="869" priority="873">
      <formula>AND(D119="Regelbedarf",G119="nein")</formula>
    </cfRule>
    <cfRule type="expression" dxfId="868" priority="875">
      <formula>AND(D119="Regelbedarf",G119="ja",I119&gt;0)</formula>
    </cfRule>
  </conditionalFormatting>
  <conditionalFormatting sqref="I119">
    <cfRule type="expression" dxfId="867" priority="872">
      <formula>AND(D119="Regelbedarf anteilig",G119="nein")</formula>
    </cfRule>
    <cfRule type="expression" dxfId="866" priority="874">
      <formula>AND(D119="Regelbedarf anteilig",G119="ja",I119&gt;0)</formula>
    </cfRule>
  </conditionalFormatting>
  <conditionalFormatting sqref="I120">
    <cfRule type="expression" dxfId="865" priority="869">
      <formula>AND(D120="Regelbedarf",G120="nein")</formula>
    </cfRule>
    <cfRule type="expression" dxfId="864" priority="871">
      <formula>AND(D120="Regelbedarf",G120="ja",I120&gt;0)</formula>
    </cfRule>
  </conditionalFormatting>
  <conditionalFormatting sqref="I120">
    <cfRule type="expression" dxfId="863" priority="868">
      <formula>AND(D120="Regelbedarf anteilig",G120="nein")</formula>
    </cfRule>
    <cfRule type="expression" dxfId="862" priority="870">
      <formula>AND(D120="Regelbedarf anteilig",G120="ja",I120&gt;0)</formula>
    </cfRule>
  </conditionalFormatting>
  <conditionalFormatting sqref="I121">
    <cfRule type="expression" dxfId="861" priority="865">
      <formula>AND(D121="Regelbedarf",G121="nein")</formula>
    </cfRule>
    <cfRule type="expression" dxfId="860" priority="867">
      <formula>AND(D121="Regelbedarf",G121="ja",I121&gt;0)</formula>
    </cfRule>
  </conditionalFormatting>
  <conditionalFormatting sqref="I121">
    <cfRule type="expression" dxfId="859" priority="864">
      <formula>AND(D121="Regelbedarf anteilig",G121="nein")</formula>
    </cfRule>
    <cfRule type="expression" dxfId="858" priority="866">
      <formula>AND(D121="Regelbedarf anteilig",G121="ja",I121&gt;0)</formula>
    </cfRule>
  </conditionalFormatting>
  <conditionalFormatting sqref="I122">
    <cfRule type="expression" dxfId="857" priority="861">
      <formula>AND(D122="Regelbedarf",G122="nein")</formula>
    </cfRule>
    <cfRule type="expression" dxfId="856" priority="863">
      <formula>AND(D122="Regelbedarf",G122="ja",I122&gt;0)</formula>
    </cfRule>
  </conditionalFormatting>
  <conditionalFormatting sqref="I122">
    <cfRule type="expression" dxfId="855" priority="860">
      <formula>AND(D122="Regelbedarf anteilig",G122="nein")</formula>
    </cfRule>
    <cfRule type="expression" dxfId="854" priority="862">
      <formula>AND(D122="Regelbedarf anteilig",G122="ja",I122&gt;0)</formula>
    </cfRule>
  </conditionalFormatting>
  <conditionalFormatting sqref="I123">
    <cfRule type="expression" dxfId="853" priority="857">
      <formula>AND(D123="Regelbedarf",G123="nein")</formula>
    </cfRule>
    <cfRule type="expression" dxfId="852" priority="859">
      <formula>AND(D123="Regelbedarf",G123="ja",I123&gt;0)</formula>
    </cfRule>
  </conditionalFormatting>
  <conditionalFormatting sqref="I123">
    <cfRule type="expression" dxfId="851" priority="856">
      <formula>AND(D123="Regelbedarf anteilig",G123="nein")</formula>
    </cfRule>
    <cfRule type="expression" dxfId="850" priority="858">
      <formula>AND(D123="Regelbedarf anteilig",G123="ja",I123&gt;0)</formula>
    </cfRule>
  </conditionalFormatting>
  <conditionalFormatting sqref="I124">
    <cfRule type="expression" dxfId="849" priority="853">
      <formula>AND(D124="Regelbedarf",G124="nein")</formula>
    </cfRule>
    <cfRule type="expression" dxfId="848" priority="855">
      <formula>AND(D124="Regelbedarf",G124="ja",I124&gt;0)</formula>
    </cfRule>
  </conditionalFormatting>
  <conditionalFormatting sqref="I124">
    <cfRule type="expression" dxfId="847" priority="852">
      <formula>AND(D124="Regelbedarf anteilig",G124="nein")</formula>
    </cfRule>
    <cfRule type="expression" dxfId="846" priority="854">
      <formula>AND(D124="Regelbedarf anteilig",G124="ja",I124&gt;0)</formula>
    </cfRule>
  </conditionalFormatting>
  <conditionalFormatting sqref="I125">
    <cfRule type="expression" dxfId="845" priority="849">
      <formula>AND(D125="Regelbedarf",G125="nein")</formula>
    </cfRule>
    <cfRule type="expression" dxfId="844" priority="851">
      <formula>AND(D125="Regelbedarf",G125="ja",I125&gt;0)</formula>
    </cfRule>
  </conditionalFormatting>
  <conditionalFormatting sqref="I125">
    <cfRule type="expression" dxfId="843" priority="848">
      <formula>AND(D125="Regelbedarf anteilig",G125="nein")</formula>
    </cfRule>
    <cfRule type="expression" dxfId="842" priority="850">
      <formula>AND(D125="Regelbedarf anteilig",G125="ja",I125&gt;0)</formula>
    </cfRule>
  </conditionalFormatting>
  <conditionalFormatting sqref="I126">
    <cfRule type="expression" dxfId="841" priority="845">
      <formula>AND(D126="Regelbedarf",G126="nein")</formula>
    </cfRule>
    <cfRule type="expression" dxfId="840" priority="847">
      <formula>AND(D126="Regelbedarf",G126="ja",I126&gt;0)</formula>
    </cfRule>
  </conditionalFormatting>
  <conditionalFormatting sqref="I126">
    <cfRule type="expression" dxfId="839" priority="844">
      <formula>AND(D126="Regelbedarf anteilig",G126="nein")</formula>
    </cfRule>
    <cfRule type="expression" dxfId="838" priority="846">
      <formula>AND(D126="Regelbedarf anteilig",G126="ja",I126&gt;0)</formula>
    </cfRule>
  </conditionalFormatting>
  <conditionalFormatting sqref="I127">
    <cfRule type="expression" dxfId="837" priority="841">
      <formula>AND(D127="Regelbedarf",G127="nein")</formula>
    </cfRule>
    <cfRule type="expression" dxfId="836" priority="843">
      <formula>AND(D127="Regelbedarf",G127="ja",I127&gt;0)</formula>
    </cfRule>
  </conditionalFormatting>
  <conditionalFormatting sqref="I127">
    <cfRule type="expression" dxfId="835" priority="840">
      <formula>AND(D127="Regelbedarf anteilig",G127="nein")</formula>
    </cfRule>
    <cfRule type="expression" dxfId="834" priority="842">
      <formula>AND(D127="Regelbedarf anteilig",G127="ja",I127&gt;0)</formula>
    </cfRule>
  </conditionalFormatting>
  <conditionalFormatting sqref="I128">
    <cfRule type="expression" dxfId="833" priority="837">
      <formula>AND(D128="Regelbedarf",G128="nein")</formula>
    </cfRule>
    <cfRule type="expression" dxfId="832" priority="839">
      <formula>AND(D128="Regelbedarf",G128="ja",I128&gt;0)</formula>
    </cfRule>
  </conditionalFormatting>
  <conditionalFormatting sqref="I128">
    <cfRule type="expression" dxfId="831" priority="836">
      <formula>AND(D128="Regelbedarf anteilig",G128="nein")</formula>
    </cfRule>
    <cfRule type="expression" dxfId="830" priority="838">
      <formula>AND(D128="Regelbedarf anteilig",G128="ja",I128&gt;0)</formula>
    </cfRule>
  </conditionalFormatting>
  <conditionalFormatting sqref="I129">
    <cfRule type="expression" dxfId="829" priority="833">
      <formula>AND(D129="Regelbedarf",G129="nein")</formula>
    </cfRule>
    <cfRule type="expression" dxfId="828" priority="835">
      <formula>AND(D129="Regelbedarf",G129="ja",I129&gt;0)</formula>
    </cfRule>
  </conditionalFormatting>
  <conditionalFormatting sqref="I129">
    <cfRule type="expression" dxfId="827" priority="832">
      <formula>AND(D129="Regelbedarf anteilig",G129="nein")</formula>
    </cfRule>
    <cfRule type="expression" dxfId="826" priority="834">
      <formula>AND(D129="Regelbedarf anteilig",G129="ja",I129&gt;0)</formula>
    </cfRule>
  </conditionalFormatting>
  <conditionalFormatting sqref="I131">
    <cfRule type="expression" dxfId="825" priority="829">
      <formula>AND(D131="Regelbedarf",G131="nein")</formula>
    </cfRule>
    <cfRule type="expression" dxfId="824" priority="831">
      <formula>AND(D131="Regelbedarf",G131="ja",I131&gt;0)</formula>
    </cfRule>
  </conditionalFormatting>
  <conditionalFormatting sqref="I131">
    <cfRule type="expression" dxfId="823" priority="828">
      <formula>AND(D131="Regelbedarf anteilig",G131="nein")</formula>
    </cfRule>
    <cfRule type="expression" dxfId="822" priority="830">
      <formula>AND(D131="Regelbedarf anteilig",G131="ja",I131&gt;0)</formula>
    </cfRule>
  </conditionalFormatting>
  <conditionalFormatting sqref="I132">
    <cfRule type="expression" dxfId="821" priority="825">
      <formula>AND(D132="Regelbedarf",G132="nein")</formula>
    </cfRule>
    <cfRule type="expression" dxfId="820" priority="827">
      <formula>AND(D132="Regelbedarf",G132="ja",I132&gt;0)</formula>
    </cfRule>
  </conditionalFormatting>
  <conditionalFormatting sqref="I132">
    <cfRule type="expression" dxfId="819" priority="824">
      <formula>AND(D132="Regelbedarf anteilig",G132="nein")</formula>
    </cfRule>
    <cfRule type="expression" dxfId="818" priority="826">
      <formula>AND(D132="Regelbedarf anteilig",G132="ja",I132&gt;0)</formula>
    </cfRule>
  </conditionalFormatting>
  <conditionalFormatting sqref="I133">
    <cfRule type="expression" dxfId="817" priority="821">
      <formula>AND(D133="Regelbedarf",G133="nein")</formula>
    </cfRule>
    <cfRule type="expression" dxfId="816" priority="823">
      <formula>AND(D133="Regelbedarf",G133="ja",I133&gt;0)</formula>
    </cfRule>
  </conditionalFormatting>
  <conditionalFormatting sqref="I133">
    <cfRule type="expression" dxfId="815" priority="820">
      <formula>AND(D133="Regelbedarf anteilig",G133="nein")</formula>
    </cfRule>
    <cfRule type="expression" dxfId="814" priority="822">
      <formula>AND(D133="Regelbedarf anteilig",G133="ja",I133&gt;0)</formula>
    </cfRule>
  </conditionalFormatting>
  <conditionalFormatting sqref="I134">
    <cfRule type="expression" dxfId="813" priority="817">
      <formula>AND(D134="Regelbedarf",G134="nein")</formula>
    </cfRule>
    <cfRule type="expression" dxfId="812" priority="819">
      <formula>AND(D134="Regelbedarf",G134="ja",I134&gt;0)</formula>
    </cfRule>
  </conditionalFormatting>
  <conditionalFormatting sqref="I134">
    <cfRule type="expression" dxfId="811" priority="816">
      <formula>AND(D134="Regelbedarf anteilig",G134="nein")</formula>
    </cfRule>
    <cfRule type="expression" dxfId="810" priority="818">
      <formula>AND(D134="Regelbedarf anteilig",G134="ja",I134&gt;0)</formula>
    </cfRule>
  </conditionalFormatting>
  <conditionalFormatting sqref="I135">
    <cfRule type="expression" dxfId="809" priority="813">
      <formula>AND(D135="Regelbedarf",G135="nein")</formula>
    </cfRule>
    <cfRule type="expression" dxfId="808" priority="815">
      <formula>AND(D135="Regelbedarf",G135="ja",I135&gt;0)</formula>
    </cfRule>
  </conditionalFormatting>
  <conditionalFormatting sqref="I135">
    <cfRule type="expression" dxfId="807" priority="812">
      <formula>AND(D135="Regelbedarf anteilig",G135="nein")</formula>
    </cfRule>
    <cfRule type="expression" dxfId="806" priority="814">
      <formula>AND(D135="Regelbedarf anteilig",G135="ja",I135&gt;0)</formula>
    </cfRule>
  </conditionalFormatting>
  <conditionalFormatting sqref="I136">
    <cfRule type="expression" dxfId="805" priority="809">
      <formula>AND(D136="Regelbedarf",G136="nein")</formula>
    </cfRule>
    <cfRule type="expression" dxfId="804" priority="811">
      <formula>AND(D136="Regelbedarf",G136="ja",I136&gt;0)</formula>
    </cfRule>
  </conditionalFormatting>
  <conditionalFormatting sqref="I136">
    <cfRule type="expression" dxfId="803" priority="808">
      <formula>AND(D136="Regelbedarf anteilig",G136="nein")</formula>
    </cfRule>
    <cfRule type="expression" dxfId="802" priority="810">
      <formula>AND(D136="Regelbedarf anteilig",G136="ja",I136&gt;0)</formula>
    </cfRule>
  </conditionalFormatting>
  <conditionalFormatting sqref="I137">
    <cfRule type="expression" dxfId="801" priority="805">
      <formula>AND(D137="Regelbedarf",G137="nein")</formula>
    </cfRule>
    <cfRule type="expression" dxfId="800" priority="807">
      <formula>AND(D137="Regelbedarf",G137="ja",I137&gt;0)</formula>
    </cfRule>
  </conditionalFormatting>
  <conditionalFormatting sqref="I137">
    <cfRule type="expression" dxfId="799" priority="804">
      <formula>AND(D137="Regelbedarf anteilig",G137="nein")</formula>
    </cfRule>
    <cfRule type="expression" dxfId="798" priority="806">
      <formula>AND(D137="Regelbedarf anteilig",G137="ja",I137&gt;0)</formula>
    </cfRule>
  </conditionalFormatting>
  <conditionalFormatting sqref="I138">
    <cfRule type="expression" dxfId="797" priority="801">
      <formula>AND(D138="Regelbedarf",G138="nein")</formula>
    </cfRule>
    <cfRule type="expression" dxfId="796" priority="803">
      <formula>AND(D138="Regelbedarf",G138="ja",I138&gt;0)</formula>
    </cfRule>
  </conditionalFormatting>
  <conditionalFormatting sqref="I138">
    <cfRule type="expression" dxfId="795" priority="800">
      <formula>AND(D138="Regelbedarf anteilig",G138="nein")</formula>
    </cfRule>
    <cfRule type="expression" dxfId="794" priority="802">
      <formula>AND(D138="Regelbedarf anteilig",G138="ja",I138&gt;0)</formula>
    </cfRule>
  </conditionalFormatting>
  <conditionalFormatting sqref="I139">
    <cfRule type="expression" dxfId="793" priority="797">
      <formula>AND(D139="Regelbedarf",G139="nein")</formula>
    </cfRule>
    <cfRule type="expression" dxfId="792" priority="799">
      <formula>AND(D139="Regelbedarf",G139="ja",I139&gt;0)</formula>
    </cfRule>
  </conditionalFormatting>
  <conditionalFormatting sqref="I139">
    <cfRule type="expression" dxfId="791" priority="796">
      <formula>AND(D139="Regelbedarf anteilig",G139="nein")</formula>
    </cfRule>
    <cfRule type="expression" dxfId="790" priority="798">
      <formula>AND(D139="Regelbedarf anteilig",G139="ja",I139&gt;0)</formula>
    </cfRule>
  </conditionalFormatting>
  <conditionalFormatting sqref="I140">
    <cfRule type="expression" dxfId="789" priority="793">
      <formula>AND(D140="Regelbedarf",G140="nein")</formula>
    </cfRule>
    <cfRule type="expression" dxfId="788" priority="795">
      <formula>AND(D140="Regelbedarf",G140="ja",I140&gt;0)</formula>
    </cfRule>
  </conditionalFormatting>
  <conditionalFormatting sqref="I140">
    <cfRule type="expression" dxfId="787" priority="792">
      <formula>AND(D140="Regelbedarf anteilig",G140="nein")</formula>
    </cfRule>
    <cfRule type="expression" dxfId="786" priority="794">
      <formula>AND(D140="Regelbedarf anteilig",G140="ja",I140&gt;0)</formula>
    </cfRule>
  </conditionalFormatting>
  <conditionalFormatting sqref="I141">
    <cfRule type="expression" dxfId="785" priority="789">
      <formula>AND(D141="Regelbedarf",G141="nein")</formula>
    </cfRule>
    <cfRule type="expression" dxfId="784" priority="791">
      <formula>AND(D141="Regelbedarf",G141="ja",I141&gt;0)</formula>
    </cfRule>
  </conditionalFormatting>
  <conditionalFormatting sqref="I141">
    <cfRule type="expression" dxfId="783" priority="788">
      <formula>AND(D141="Regelbedarf anteilig",G141="nein")</formula>
    </cfRule>
    <cfRule type="expression" dxfId="782" priority="790">
      <formula>AND(D141="Regelbedarf anteilig",G141="ja",I141&gt;0)</formula>
    </cfRule>
  </conditionalFormatting>
  <conditionalFormatting sqref="I142">
    <cfRule type="expression" dxfId="781" priority="785">
      <formula>AND(D142="Regelbedarf",G142="nein")</formula>
    </cfRule>
    <cfRule type="expression" dxfId="780" priority="787">
      <formula>AND(D142="Regelbedarf",G142="ja",I142&gt;0)</formula>
    </cfRule>
  </conditionalFormatting>
  <conditionalFormatting sqref="I142">
    <cfRule type="expression" dxfId="779" priority="784">
      <formula>AND(D142="Regelbedarf anteilig",G142="nein")</formula>
    </cfRule>
    <cfRule type="expression" dxfId="778" priority="786">
      <formula>AND(D142="Regelbedarf anteilig",G142="ja",I142&gt;0)</formula>
    </cfRule>
  </conditionalFormatting>
  <conditionalFormatting sqref="I144">
    <cfRule type="expression" dxfId="777" priority="781">
      <formula>AND(D144="Regelbedarf",G144="nein")</formula>
    </cfRule>
    <cfRule type="expression" dxfId="776" priority="783">
      <formula>AND(D144="Regelbedarf",G144="ja",I144&gt;0)</formula>
    </cfRule>
  </conditionalFormatting>
  <conditionalFormatting sqref="I144">
    <cfRule type="expression" dxfId="775" priority="780">
      <formula>AND(D144="Regelbedarf anteilig",G144="nein")</formula>
    </cfRule>
    <cfRule type="expression" dxfId="774" priority="782">
      <formula>AND(D144="Regelbedarf anteilig",G144="ja",I144&gt;0)</formula>
    </cfRule>
  </conditionalFormatting>
  <conditionalFormatting sqref="I145">
    <cfRule type="expression" dxfId="773" priority="777">
      <formula>AND(D145="Regelbedarf",G145="nein")</formula>
    </cfRule>
    <cfRule type="expression" dxfId="772" priority="779">
      <formula>AND(D145="Regelbedarf",G145="ja",I145&gt;0)</formula>
    </cfRule>
  </conditionalFormatting>
  <conditionalFormatting sqref="I145">
    <cfRule type="expression" dxfId="771" priority="776">
      <formula>AND(D145="Regelbedarf anteilig",G145="nein")</formula>
    </cfRule>
    <cfRule type="expression" dxfId="770" priority="778">
      <formula>AND(D145="Regelbedarf anteilig",G145="ja",I145&gt;0)</formula>
    </cfRule>
  </conditionalFormatting>
  <conditionalFormatting sqref="I146">
    <cfRule type="expression" dxfId="769" priority="773">
      <formula>AND(D146="Regelbedarf",G146="nein")</formula>
    </cfRule>
    <cfRule type="expression" dxfId="768" priority="775">
      <formula>AND(D146="Regelbedarf",G146="ja",I146&gt;0)</formula>
    </cfRule>
  </conditionalFormatting>
  <conditionalFormatting sqref="I146">
    <cfRule type="expression" dxfId="767" priority="772">
      <formula>AND(D146="Regelbedarf anteilig",G146="nein")</formula>
    </cfRule>
    <cfRule type="expression" dxfId="766" priority="774">
      <formula>AND(D146="Regelbedarf anteilig",G146="ja",I146&gt;0)</formula>
    </cfRule>
  </conditionalFormatting>
  <conditionalFormatting sqref="I147">
    <cfRule type="expression" dxfId="765" priority="769">
      <formula>AND(D147="Regelbedarf",G147="nein")</formula>
    </cfRule>
    <cfRule type="expression" dxfId="764" priority="771">
      <formula>AND(D147="Regelbedarf",G147="ja",I147&gt;0)</formula>
    </cfRule>
  </conditionalFormatting>
  <conditionalFormatting sqref="I147">
    <cfRule type="expression" dxfId="763" priority="768">
      <formula>AND(D147="Regelbedarf anteilig",G147="nein")</formula>
    </cfRule>
    <cfRule type="expression" dxfId="762" priority="770">
      <formula>AND(D147="Regelbedarf anteilig",G147="ja",I147&gt;0)</formula>
    </cfRule>
  </conditionalFormatting>
  <conditionalFormatting sqref="I148">
    <cfRule type="expression" dxfId="761" priority="765">
      <formula>AND(D148="Regelbedarf",G148="nein")</formula>
    </cfRule>
    <cfRule type="expression" dxfId="760" priority="767">
      <formula>AND(D148="Regelbedarf",G148="ja",I148&gt;0)</formula>
    </cfRule>
  </conditionalFormatting>
  <conditionalFormatting sqref="I148">
    <cfRule type="expression" dxfId="759" priority="764">
      <formula>AND(D148="Regelbedarf anteilig",G148="nein")</formula>
    </cfRule>
    <cfRule type="expression" dxfId="758" priority="766">
      <formula>AND(D148="Regelbedarf anteilig",G148="ja",I148&gt;0)</formula>
    </cfRule>
  </conditionalFormatting>
  <conditionalFormatting sqref="I149">
    <cfRule type="expression" dxfId="757" priority="761">
      <formula>AND(D149="Regelbedarf",G149="nein")</formula>
    </cfRule>
    <cfRule type="expression" dxfId="756" priority="763">
      <formula>AND(D149="Regelbedarf",G149="ja",I149&gt;0)</formula>
    </cfRule>
  </conditionalFormatting>
  <conditionalFormatting sqref="I149">
    <cfRule type="expression" dxfId="755" priority="760">
      <formula>AND(D149="Regelbedarf anteilig",G149="nein")</formula>
    </cfRule>
    <cfRule type="expression" dxfId="754" priority="762">
      <formula>AND(D149="Regelbedarf anteilig",G149="ja",I149&gt;0)</formula>
    </cfRule>
  </conditionalFormatting>
  <conditionalFormatting sqref="I150">
    <cfRule type="expression" dxfId="753" priority="757">
      <formula>AND(D150="Regelbedarf",G150="nein")</formula>
    </cfRule>
    <cfRule type="expression" dxfId="752" priority="759">
      <formula>AND(D150="Regelbedarf",G150="ja",I150&gt;0)</formula>
    </cfRule>
  </conditionalFormatting>
  <conditionalFormatting sqref="I150">
    <cfRule type="expression" dxfId="751" priority="756">
      <formula>AND(D150="Regelbedarf anteilig",G150="nein")</formula>
    </cfRule>
    <cfRule type="expression" dxfId="750" priority="758">
      <formula>AND(D150="Regelbedarf anteilig",G150="ja",I150&gt;0)</formula>
    </cfRule>
  </conditionalFormatting>
  <conditionalFormatting sqref="I151">
    <cfRule type="expression" dxfId="749" priority="753">
      <formula>AND(D151="Regelbedarf",G151="nein")</formula>
    </cfRule>
    <cfRule type="expression" dxfId="748" priority="755">
      <formula>AND(D151="Regelbedarf",G151="ja",I151&gt;0)</formula>
    </cfRule>
  </conditionalFormatting>
  <conditionalFormatting sqref="I151">
    <cfRule type="expression" dxfId="747" priority="752">
      <formula>AND(D151="Regelbedarf anteilig",G151="nein")</formula>
    </cfRule>
    <cfRule type="expression" dxfId="746" priority="754">
      <formula>AND(D151="Regelbedarf anteilig",G151="ja",I151&gt;0)</formula>
    </cfRule>
  </conditionalFormatting>
  <conditionalFormatting sqref="I153">
    <cfRule type="expression" dxfId="745" priority="749">
      <formula>AND(D153="Regelbedarf",G153="nein")</formula>
    </cfRule>
    <cfRule type="expression" dxfId="744" priority="751">
      <formula>AND(D153="Regelbedarf",G153="ja",I153&gt;0)</formula>
    </cfRule>
  </conditionalFormatting>
  <conditionalFormatting sqref="I153">
    <cfRule type="expression" dxfId="743" priority="748">
      <formula>AND(D153="Regelbedarf anteilig",G153="nein")</formula>
    </cfRule>
    <cfRule type="expression" dxfId="742" priority="750">
      <formula>AND(D153="Regelbedarf anteilig",G153="ja",I153&gt;0)</formula>
    </cfRule>
  </conditionalFormatting>
  <conditionalFormatting sqref="I154">
    <cfRule type="expression" dxfId="741" priority="745">
      <formula>AND(D154="Regelbedarf",G154="nein")</formula>
    </cfRule>
    <cfRule type="expression" dxfId="740" priority="747">
      <formula>AND(D154="Regelbedarf",G154="ja",I154&gt;0)</formula>
    </cfRule>
  </conditionalFormatting>
  <conditionalFormatting sqref="I154">
    <cfRule type="expression" dxfId="739" priority="744">
      <formula>AND(D154="Regelbedarf anteilig",G154="nein")</formula>
    </cfRule>
    <cfRule type="expression" dxfId="738" priority="746">
      <formula>AND(D154="Regelbedarf anteilig",G154="ja",I154&gt;0)</formula>
    </cfRule>
  </conditionalFormatting>
  <conditionalFormatting sqref="I155">
    <cfRule type="expression" dxfId="737" priority="741">
      <formula>AND(D155="Regelbedarf",G155="nein")</formula>
    </cfRule>
    <cfRule type="expression" dxfId="736" priority="743">
      <formula>AND(D155="Regelbedarf",G155="ja",I155&gt;0)</formula>
    </cfRule>
  </conditionalFormatting>
  <conditionalFormatting sqref="I155">
    <cfRule type="expression" dxfId="735" priority="740">
      <formula>AND(D155="Regelbedarf anteilig",G155="nein")</formula>
    </cfRule>
    <cfRule type="expression" dxfId="734" priority="742">
      <formula>AND(D155="Regelbedarf anteilig",G155="ja",I155&gt;0)</formula>
    </cfRule>
  </conditionalFormatting>
  <conditionalFormatting sqref="I156">
    <cfRule type="expression" dxfId="733" priority="737">
      <formula>AND(D156="Regelbedarf",G156="nein")</formula>
    </cfRule>
    <cfRule type="expression" dxfId="732" priority="739">
      <formula>AND(D156="Regelbedarf",G156="ja",I156&gt;0)</formula>
    </cfRule>
  </conditionalFormatting>
  <conditionalFormatting sqref="I156">
    <cfRule type="expression" dxfId="731" priority="736">
      <formula>AND(D156="Regelbedarf anteilig",G156="nein")</formula>
    </cfRule>
    <cfRule type="expression" dxfId="730" priority="738">
      <formula>AND(D156="Regelbedarf anteilig",G156="ja",I156&gt;0)</formula>
    </cfRule>
  </conditionalFormatting>
  <conditionalFormatting sqref="I157">
    <cfRule type="expression" dxfId="729" priority="733">
      <formula>AND(D157="Regelbedarf",G157="nein")</formula>
    </cfRule>
    <cfRule type="expression" dxfId="728" priority="735">
      <formula>AND(D157="Regelbedarf",G157="ja",I157&gt;0)</formula>
    </cfRule>
  </conditionalFormatting>
  <conditionalFormatting sqref="I157">
    <cfRule type="expression" dxfId="727" priority="732">
      <formula>AND(D157="Regelbedarf anteilig",G157="nein")</formula>
    </cfRule>
    <cfRule type="expression" dxfId="726" priority="734">
      <formula>AND(D157="Regelbedarf anteilig",G157="ja",I157&gt;0)</formula>
    </cfRule>
  </conditionalFormatting>
  <conditionalFormatting sqref="I158">
    <cfRule type="expression" dxfId="725" priority="729">
      <formula>AND(D158="Regelbedarf",G158="nein")</formula>
    </cfRule>
    <cfRule type="expression" dxfId="724" priority="731">
      <formula>AND(D158="Regelbedarf",G158="ja",I158&gt;0)</formula>
    </cfRule>
  </conditionalFormatting>
  <conditionalFormatting sqref="I158">
    <cfRule type="expression" dxfId="723" priority="728">
      <formula>AND(D158="Regelbedarf anteilig",G158="nein")</formula>
    </cfRule>
    <cfRule type="expression" dxfId="722" priority="730">
      <formula>AND(D158="Regelbedarf anteilig",G158="ja",I158&gt;0)</formula>
    </cfRule>
  </conditionalFormatting>
  <conditionalFormatting sqref="I160">
    <cfRule type="expression" dxfId="721" priority="725">
      <formula>AND(D160="Regelbedarf",G160="nein")</formula>
    </cfRule>
    <cfRule type="expression" dxfId="720" priority="727">
      <formula>AND(D160="Regelbedarf",G160="ja",I160&gt;0)</formula>
    </cfRule>
  </conditionalFormatting>
  <conditionalFormatting sqref="I160">
    <cfRule type="expression" dxfId="719" priority="724">
      <formula>AND(D160="Regelbedarf anteilig",G160="nein")</formula>
    </cfRule>
    <cfRule type="expression" dxfId="718" priority="726">
      <formula>AND(D160="Regelbedarf anteilig",G160="ja",I160&gt;0)</formula>
    </cfRule>
  </conditionalFormatting>
  <conditionalFormatting sqref="I161">
    <cfRule type="expression" dxfId="717" priority="721">
      <formula>AND(D161="Regelbedarf",G161="nein")</formula>
    </cfRule>
    <cfRule type="expression" dxfId="716" priority="723">
      <formula>AND(D161="Regelbedarf",G161="ja",I161&gt;0)</formula>
    </cfRule>
  </conditionalFormatting>
  <conditionalFormatting sqref="I161">
    <cfRule type="expression" dxfId="715" priority="720">
      <formula>AND(D161="Regelbedarf anteilig",G161="nein")</formula>
    </cfRule>
    <cfRule type="expression" dxfId="714" priority="722">
      <formula>AND(D161="Regelbedarf anteilig",G161="ja",I161&gt;0)</formula>
    </cfRule>
  </conditionalFormatting>
  <conditionalFormatting sqref="I162">
    <cfRule type="expression" dxfId="713" priority="717">
      <formula>AND(D162="Regelbedarf",G162="nein")</formula>
    </cfRule>
    <cfRule type="expression" dxfId="712" priority="719">
      <formula>AND(D162="Regelbedarf",G162="ja",I162&gt;0)</formula>
    </cfRule>
  </conditionalFormatting>
  <conditionalFormatting sqref="I162">
    <cfRule type="expression" dxfId="711" priority="716">
      <formula>AND(D162="Regelbedarf anteilig",G162="nein")</formula>
    </cfRule>
    <cfRule type="expression" dxfId="710" priority="718">
      <formula>AND(D162="Regelbedarf anteilig",G162="ja",I162&gt;0)</formula>
    </cfRule>
  </conditionalFormatting>
  <conditionalFormatting sqref="I163">
    <cfRule type="expression" dxfId="709" priority="713">
      <formula>AND(D163="Regelbedarf",G163="nein")</formula>
    </cfRule>
    <cfRule type="expression" dxfId="708" priority="715">
      <formula>AND(D163="Regelbedarf",G163="ja",I163&gt;0)</formula>
    </cfRule>
  </conditionalFormatting>
  <conditionalFormatting sqref="I163">
    <cfRule type="expression" dxfId="707" priority="712">
      <formula>AND(D163="Regelbedarf anteilig",G163="nein")</formula>
    </cfRule>
    <cfRule type="expression" dxfId="706" priority="714">
      <formula>AND(D163="Regelbedarf anteilig",G163="ja",I163&gt;0)</formula>
    </cfRule>
  </conditionalFormatting>
  <conditionalFormatting sqref="I164">
    <cfRule type="expression" dxfId="705" priority="709">
      <formula>AND(D164="Regelbedarf",G164="nein")</formula>
    </cfRule>
    <cfRule type="expression" dxfId="704" priority="711">
      <formula>AND(D164="Regelbedarf",G164="ja",I164&gt;0)</formula>
    </cfRule>
  </conditionalFormatting>
  <conditionalFormatting sqref="I164">
    <cfRule type="expression" dxfId="703" priority="708">
      <formula>AND(D164="Regelbedarf anteilig",G164="nein")</formula>
    </cfRule>
    <cfRule type="expression" dxfId="702" priority="710">
      <formula>AND(D164="Regelbedarf anteilig",G164="ja",I164&gt;0)</formula>
    </cfRule>
  </conditionalFormatting>
  <conditionalFormatting sqref="I165">
    <cfRule type="expression" dxfId="701" priority="705">
      <formula>AND(D165="Regelbedarf",G165="nein")</formula>
    </cfRule>
    <cfRule type="expression" dxfId="700" priority="707">
      <formula>AND(D165="Regelbedarf",G165="ja",I165&gt;0)</formula>
    </cfRule>
  </conditionalFormatting>
  <conditionalFormatting sqref="I165">
    <cfRule type="expression" dxfId="699" priority="704">
      <formula>AND(D165="Regelbedarf anteilig",G165="nein")</formula>
    </cfRule>
    <cfRule type="expression" dxfId="698" priority="706">
      <formula>AND(D165="Regelbedarf anteilig",G165="ja",I165&gt;0)</formula>
    </cfRule>
  </conditionalFormatting>
  <conditionalFormatting sqref="I166">
    <cfRule type="expression" dxfId="697" priority="701">
      <formula>AND(D166="Regelbedarf",G166="nein")</formula>
    </cfRule>
    <cfRule type="expression" dxfId="696" priority="703">
      <formula>AND(D166="Regelbedarf",G166="ja",I166&gt;0)</formula>
    </cfRule>
  </conditionalFormatting>
  <conditionalFormatting sqref="I166">
    <cfRule type="expression" dxfId="695" priority="700">
      <formula>AND(D166="Regelbedarf anteilig",G166="nein")</formula>
    </cfRule>
    <cfRule type="expression" dxfId="694" priority="702">
      <formula>AND(D166="Regelbedarf anteilig",G166="ja",I166&gt;0)</formula>
    </cfRule>
  </conditionalFormatting>
  <conditionalFormatting sqref="I167">
    <cfRule type="expression" dxfId="693" priority="697">
      <formula>AND(D167="Regelbedarf",G167="nein")</formula>
    </cfRule>
    <cfRule type="expression" dxfId="692" priority="699">
      <formula>AND(D167="Regelbedarf",G167="ja",I167&gt;0)</formula>
    </cfRule>
  </conditionalFormatting>
  <conditionalFormatting sqref="I167">
    <cfRule type="expression" dxfId="691" priority="696">
      <formula>AND(D167="Regelbedarf anteilig",G167="nein")</formula>
    </cfRule>
    <cfRule type="expression" dxfId="690" priority="698">
      <formula>AND(D167="Regelbedarf anteilig",G167="ja",I167&gt;0)</formula>
    </cfRule>
  </conditionalFormatting>
  <conditionalFormatting sqref="I168">
    <cfRule type="expression" dxfId="689" priority="693">
      <formula>AND(D168="Regelbedarf",G168="nein")</formula>
    </cfRule>
    <cfRule type="expression" dxfId="688" priority="695">
      <formula>AND(D168="Regelbedarf",G168="ja",I168&gt;0)</formula>
    </cfRule>
  </conditionalFormatting>
  <conditionalFormatting sqref="I168">
    <cfRule type="expression" dxfId="687" priority="692">
      <formula>AND(D168="Regelbedarf anteilig",G168="nein")</formula>
    </cfRule>
    <cfRule type="expression" dxfId="686" priority="694">
      <formula>AND(D168="Regelbedarf anteilig",G168="ja",I168&gt;0)</formula>
    </cfRule>
  </conditionalFormatting>
  <conditionalFormatting sqref="I170">
    <cfRule type="expression" dxfId="685" priority="689">
      <formula>AND(D170="Regelbedarf",G170="nein")</formula>
    </cfRule>
    <cfRule type="expression" dxfId="684" priority="691">
      <formula>AND(D170="Regelbedarf",G170="ja",I170&gt;0)</formula>
    </cfRule>
  </conditionalFormatting>
  <conditionalFormatting sqref="I170">
    <cfRule type="expression" dxfId="683" priority="688">
      <formula>AND(D170="Regelbedarf anteilig",G170="nein")</formula>
    </cfRule>
    <cfRule type="expression" dxfId="682" priority="690">
      <formula>AND(D170="Regelbedarf anteilig",G170="ja",I170&gt;0)</formula>
    </cfRule>
  </conditionalFormatting>
  <conditionalFormatting sqref="I171">
    <cfRule type="expression" dxfId="681" priority="685">
      <formula>AND(D171="Regelbedarf",G171="nein")</formula>
    </cfRule>
    <cfRule type="expression" dxfId="680" priority="687">
      <formula>AND(D171="Regelbedarf",G171="ja",I171&gt;0)</formula>
    </cfRule>
  </conditionalFormatting>
  <conditionalFormatting sqref="I171">
    <cfRule type="expression" dxfId="679" priority="684">
      <formula>AND(D171="Regelbedarf anteilig",G171="nein")</formula>
    </cfRule>
    <cfRule type="expression" dxfId="678" priority="686">
      <formula>AND(D171="Regelbedarf anteilig",G171="ja",I171&gt;0)</formula>
    </cfRule>
  </conditionalFormatting>
  <conditionalFormatting sqref="I172">
    <cfRule type="expression" dxfId="677" priority="681">
      <formula>AND(D172="Regelbedarf",G172="nein")</formula>
    </cfRule>
    <cfRule type="expression" dxfId="676" priority="683">
      <formula>AND(D172="Regelbedarf",G172="ja",I172&gt;0)</formula>
    </cfRule>
  </conditionalFormatting>
  <conditionalFormatting sqref="I172">
    <cfRule type="expression" dxfId="675" priority="680">
      <formula>AND(D172="Regelbedarf anteilig",G172="nein")</formula>
    </cfRule>
    <cfRule type="expression" dxfId="674" priority="682">
      <formula>AND(D172="Regelbedarf anteilig",G172="ja",I172&gt;0)</formula>
    </cfRule>
  </conditionalFormatting>
  <conditionalFormatting sqref="I173">
    <cfRule type="expression" dxfId="673" priority="677">
      <formula>AND(D173="Regelbedarf",G173="nein")</formula>
    </cfRule>
    <cfRule type="expression" dxfId="672" priority="679">
      <formula>AND(D173="Regelbedarf",G173="ja",I173&gt;0)</formula>
    </cfRule>
  </conditionalFormatting>
  <conditionalFormatting sqref="I173">
    <cfRule type="expression" dxfId="671" priority="676">
      <formula>AND(D173="Regelbedarf anteilig",G173="nein")</formula>
    </cfRule>
    <cfRule type="expression" dxfId="670" priority="678">
      <formula>AND(D173="Regelbedarf anteilig",G173="ja",I173&gt;0)</formula>
    </cfRule>
  </conditionalFormatting>
  <conditionalFormatting sqref="I174">
    <cfRule type="expression" dxfId="669" priority="673">
      <formula>AND(D174="Regelbedarf",G174="nein")</formula>
    </cfRule>
    <cfRule type="expression" dxfId="668" priority="675">
      <formula>AND(D174="Regelbedarf",G174="ja",I174&gt;0)</formula>
    </cfRule>
  </conditionalFormatting>
  <conditionalFormatting sqref="I174">
    <cfRule type="expression" dxfId="667" priority="672">
      <formula>AND(D174="Regelbedarf anteilig",G174="nein")</formula>
    </cfRule>
    <cfRule type="expression" dxfId="666" priority="674">
      <formula>AND(D174="Regelbedarf anteilig",G174="ja",I174&gt;0)</formula>
    </cfRule>
  </conditionalFormatting>
  <conditionalFormatting sqref="I175">
    <cfRule type="expression" dxfId="665" priority="669">
      <formula>AND(D175="Regelbedarf",G175="nein")</formula>
    </cfRule>
    <cfRule type="expression" dxfId="664" priority="671">
      <formula>AND(D175="Regelbedarf",G175="ja",I175&gt;0)</formula>
    </cfRule>
  </conditionalFormatting>
  <conditionalFormatting sqref="I175">
    <cfRule type="expression" dxfId="663" priority="668">
      <formula>AND(D175="Regelbedarf anteilig",G175="nein")</formula>
    </cfRule>
    <cfRule type="expression" dxfId="662" priority="670">
      <formula>AND(D175="Regelbedarf anteilig",G175="ja",I175&gt;0)</formula>
    </cfRule>
  </conditionalFormatting>
  <conditionalFormatting sqref="I176">
    <cfRule type="expression" dxfId="661" priority="665">
      <formula>AND(D176="Regelbedarf",G176="nein")</formula>
    </cfRule>
    <cfRule type="expression" dxfId="660" priority="667">
      <formula>AND(D176="Regelbedarf",G176="ja",I176&gt;0)</formula>
    </cfRule>
  </conditionalFormatting>
  <conditionalFormatting sqref="I176">
    <cfRule type="expression" dxfId="659" priority="664">
      <formula>AND(D176="Regelbedarf anteilig",G176="nein")</formula>
    </cfRule>
    <cfRule type="expression" dxfId="658" priority="666">
      <formula>AND(D176="Regelbedarf anteilig",G176="ja",I176&gt;0)</formula>
    </cfRule>
  </conditionalFormatting>
  <conditionalFormatting sqref="I177">
    <cfRule type="expression" dxfId="657" priority="661">
      <formula>AND(D177="Regelbedarf",G177="nein")</formula>
    </cfRule>
    <cfRule type="expression" dxfId="656" priority="663">
      <formula>AND(D177="Regelbedarf",G177="ja",I177&gt;0)</formula>
    </cfRule>
  </conditionalFormatting>
  <conditionalFormatting sqref="I177">
    <cfRule type="expression" dxfId="655" priority="660">
      <formula>AND(D177="Regelbedarf anteilig",G177="nein")</formula>
    </cfRule>
    <cfRule type="expression" dxfId="654" priority="662">
      <formula>AND(D177="Regelbedarf anteilig",G177="ja",I177&gt;0)</formula>
    </cfRule>
  </conditionalFormatting>
  <conditionalFormatting sqref="I178">
    <cfRule type="expression" dxfId="653" priority="657">
      <formula>AND(D178="Regelbedarf",G178="nein")</formula>
    </cfRule>
    <cfRule type="expression" dxfId="652" priority="659">
      <formula>AND(D178="Regelbedarf",G178="ja",I178&gt;0)</formula>
    </cfRule>
  </conditionalFormatting>
  <conditionalFormatting sqref="I178">
    <cfRule type="expression" dxfId="651" priority="656">
      <formula>AND(D178="Regelbedarf anteilig",G178="nein")</formula>
    </cfRule>
    <cfRule type="expression" dxfId="650" priority="658">
      <formula>AND(D178="Regelbedarf anteilig",G178="ja",I178&gt;0)</formula>
    </cfRule>
  </conditionalFormatting>
  <conditionalFormatting sqref="I179">
    <cfRule type="expression" dxfId="649" priority="653">
      <formula>AND(D179="Regelbedarf",G179="nein")</formula>
    </cfRule>
    <cfRule type="expression" dxfId="648" priority="655">
      <formula>AND(D179="Regelbedarf",G179="ja",I179&gt;0)</formula>
    </cfRule>
  </conditionalFormatting>
  <conditionalFormatting sqref="I179">
    <cfRule type="expression" dxfId="647" priority="652">
      <formula>AND(D179="Regelbedarf anteilig",G179="nein")</formula>
    </cfRule>
    <cfRule type="expression" dxfId="646" priority="654">
      <formula>AND(D179="Regelbedarf anteilig",G179="ja",I179&gt;0)</formula>
    </cfRule>
  </conditionalFormatting>
  <conditionalFormatting sqref="I180">
    <cfRule type="expression" dxfId="645" priority="649">
      <formula>AND(D180="Regelbedarf",G180="nein")</formula>
    </cfRule>
    <cfRule type="expression" dxfId="644" priority="651">
      <formula>AND(D180="Regelbedarf",G180="ja",I180&gt;0)</formula>
    </cfRule>
  </conditionalFormatting>
  <conditionalFormatting sqref="I180">
    <cfRule type="expression" dxfId="643" priority="648">
      <formula>AND(D180="Regelbedarf anteilig",G180="nein")</formula>
    </cfRule>
    <cfRule type="expression" dxfId="642" priority="650">
      <formula>AND(D180="Regelbedarf anteilig",G180="ja",I180&gt;0)</formula>
    </cfRule>
  </conditionalFormatting>
  <conditionalFormatting sqref="I181">
    <cfRule type="expression" dxfId="641" priority="645">
      <formula>AND(D181="Regelbedarf",G181="nein")</formula>
    </cfRule>
    <cfRule type="expression" dxfId="640" priority="647">
      <formula>AND(D181="Regelbedarf",G181="ja",I181&gt;0)</formula>
    </cfRule>
  </conditionalFormatting>
  <conditionalFormatting sqref="I181">
    <cfRule type="expression" dxfId="639" priority="644">
      <formula>AND(D181="Regelbedarf anteilig",G181="nein")</formula>
    </cfRule>
    <cfRule type="expression" dxfId="638" priority="646">
      <formula>AND(D181="Regelbedarf anteilig",G181="ja",I181&gt;0)</formula>
    </cfRule>
  </conditionalFormatting>
  <conditionalFormatting sqref="I182">
    <cfRule type="expression" dxfId="637" priority="641">
      <formula>AND(D182="Regelbedarf",G182="nein")</formula>
    </cfRule>
    <cfRule type="expression" dxfId="636" priority="643">
      <formula>AND(D182="Regelbedarf",G182="ja",I182&gt;0)</formula>
    </cfRule>
  </conditionalFormatting>
  <conditionalFormatting sqref="I182">
    <cfRule type="expression" dxfId="635" priority="640">
      <formula>AND(D182="Regelbedarf anteilig",G182="nein")</formula>
    </cfRule>
    <cfRule type="expression" dxfId="634" priority="642">
      <formula>AND(D182="Regelbedarf anteilig",G182="ja",I182&gt;0)</formula>
    </cfRule>
  </conditionalFormatting>
  <conditionalFormatting sqref="I183">
    <cfRule type="expression" dxfId="633" priority="637">
      <formula>AND(D183="Regelbedarf",G183="nein")</formula>
    </cfRule>
    <cfRule type="expression" dxfId="632" priority="639">
      <formula>AND(D183="Regelbedarf",G183="ja",I183&gt;0)</formula>
    </cfRule>
  </conditionalFormatting>
  <conditionalFormatting sqref="I183">
    <cfRule type="expression" dxfId="631" priority="636">
      <formula>AND(D183="Regelbedarf anteilig",G183="nein")</formula>
    </cfRule>
    <cfRule type="expression" dxfId="630" priority="638">
      <formula>AND(D183="Regelbedarf anteilig",G183="ja",I183&gt;0)</formula>
    </cfRule>
  </conditionalFormatting>
  <conditionalFormatting sqref="I184">
    <cfRule type="expression" dxfId="629" priority="633">
      <formula>AND(D184="Regelbedarf",G184="nein")</formula>
    </cfRule>
    <cfRule type="expression" dxfId="628" priority="635">
      <formula>AND(D184="Regelbedarf",G184="ja",I184&gt;0)</formula>
    </cfRule>
  </conditionalFormatting>
  <conditionalFormatting sqref="I184">
    <cfRule type="expression" dxfId="627" priority="632">
      <formula>AND(D184="Regelbedarf anteilig",G184="nein")</formula>
    </cfRule>
    <cfRule type="expression" dxfId="626" priority="634">
      <formula>AND(D184="Regelbedarf anteilig",G184="ja",I184&gt;0)</formula>
    </cfRule>
  </conditionalFormatting>
  <conditionalFormatting sqref="I185">
    <cfRule type="expression" dxfId="625" priority="629">
      <formula>AND(D185="Regelbedarf",G185="nein")</formula>
    </cfRule>
    <cfRule type="expression" dxfId="624" priority="631">
      <formula>AND(D185="Regelbedarf",G185="ja",I185&gt;0)</formula>
    </cfRule>
  </conditionalFormatting>
  <conditionalFormatting sqref="I185">
    <cfRule type="expression" dxfId="623" priority="628">
      <formula>AND(D185="Regelbedarf anteilig",G185="nein")</formula>
    </cfRule>
    <cfRule type="expression" dxfId="622" priority="630">
      <formula>AND(D185="Regelbedarf anteilig",G185="ja",I185&gt;0)</formula>
    </cfRule>
  </conditionalFormatting>
  <conditionalFormatting sqref="I186">
    <cfRule type="expression" dxfId="621" priority="625">
      <formula>AND(D186="Regelbedarf",G186="nein")</formula>
    </cfRule>
    <cfRule type="expression" dxfId="620" priority="627">
      <formula>AND(D186="Regelbedarf",G186="ja",I186&gt;0)</formula>
    </cfRule>
  </conditionalFormatting>
  <conditionalFormatting sqref="I186">
    <cfRule type="expression" dxfId="619" priority="624">
      <formula>AND(D186="Regelbedarf anteilig",G186="nein")</formula>
    </cfRule>
    <cfRule type="expression" dxfId="618" priority="626">
      <formula>AND(D186="Regelbedarf anteilig",G186="ja",I186&gt;0)</formula>
    </cfRule>
  </conditionalFormatting>
  <conditionalFormatting sqref="I187">
    <cfRule type="expression" dxfId="617" priority="621">
      <formula>AND(D187="Regelbedarf",G187="nein")</formula>
    </cfRule>
    <cfRule type="expression" dxfId="616" priority="623">
      <formula>AND(D187="Regelbedarf",G187="ja",I187&gt;0)</formula>
    </cfRule>
  </conditionalFormatting>
  <conditionalFormatting sqref="I187">
    <cfRule type="expression" dxfId="615" priority="620">
      <formula>AND(D187="Regelbedarf anteilig",G187="nein")</formula>
    </cfRule>
    <cfRule type="expression" dxfId="614" priority="622">
      <formula>AND(D187="Regelbedarf anteilig",G187="ja",I187&gt;0)</formula>
    </cfRule>
  </conditionalFormatting>
  <conditionalFormatting sqref="I188">
    <cfRule type="expression" dxfId="613" priority="617">
      <formula>AND(D188="Regelbedarf",G188="nein")</formula>
    </cfRule>
    <cfRule type="expression" dxfId="612" priority="619">
      <formula>AND(D188="Regelbedarf",G188="ja",I188&gt;0)</formula>
    </cfRule>
  </conditionalFormatting>
  <conditionalFormatting sqref="I188">
    <cfRule type="expression" dxfId="611" priority="616">
      <formula>AND(D188="Regelbedarf anteilig",G188="nein")</formula>
    </cfRule>
    <cfRule type="expression" dxfId="610" priority="618">
      <formula>AND(D188="Regelbedarf anteilig",G188="ja",I188&gt;0)</formula>
    </cfRule>
  </conditionalFormatting>
  <conditionalFormatting sqref="I189">
    <cfRule type="expression" dxfId="609" priority="613">
      <formula>AND(D189="Regelbedarf",G189="nein")</formula>
    </cfRule>
    <cfRule type="expression" dxfId="608" priority="615">
      <formula>AND(D189="Regelbedarf",G189="ja",I189&gt;0)</formula>
    </cfRule>
  </conditionalFormatting>
  <conditionalFormatting sqref="I189">
    <cfRule type="expression" dxfId="607" priority="612">
      <formula>AND(D189="Regelbedarf anteilig",G189="nein")</formula>
    </cfRule>
    <cfRule type="expression" dxfId="606" priority="614">
      <formula>AND(D189="Regelbedarf anteilig",G189="ja",I189&gt;0)</formula>
    </cfRule>
  </conditionalFormatting>
  <conditionalFormatting sqref="I190">
    <cfRule type="expression" dxfId="605" priority="609">
      <formula>AND(D190="Regelbedarf",G190="nein")</formula>
    </cfRule>
    <cfRule type="expression" dxfId="604" priority="611">
      <formula>AND(D190="Regelbedarf",G190="ja",I190&gt;0)</formula>
    </cfRule>
  </conditionalFormatting>
  <conditionalFormatting sqref="I190">
    <cfRule type="expression" dxfId="603" priority="608">
      <formula>AND(D190="Regelbedarf anteilig",G190="nein")</formula>
    </cfRule>
    <cfRule type="expression" dxfId="602" priority="610">
      <formula>AND(D190="Regelbedarf anteilig",G190="ja",I190&gt;0)</formula>
    </cfRule>
  </conditionalFormatting>
  <conditionalFormatting sqref="I191">
    <cfRule type="expression" dxfId="601" priority="605">
      <formula>AND(D191="Regelbedarf",G191="nein")</formula>
    </cfRule>
    <cfRule type="expression" dxfId="600" priority="607">
      <formula>AND(D191="Regelbedarf",G191="ja",I191&gt;0)</formula>
    </cfRule>
  </conditionalFormatting>
  <conditionalFormatting sqref="I191">
    <cfRule type="expression" dxfId="599" priority="604">
      <formula>AND(D191="Regelbedarf anteilig",G191="nein")</formula>
    </cfRule>
    <cfRule type="expression" dxfId="598" priority="606">
      <formula>AND(D191="Regelbedarf anteilig",G191="ja",I191&gt;0)</formula>
    </cfRule>
  </conditionalFormatting>
  <conditionalFormatting sqref="I192">
    <cfRule type="expression" dxfId="597" priority="601">
      <formula>AND(D192="Regelbedarf",G192="nein")</formula>
    </cfRule>
    <cfRule type="expression" dxfId="596" priority="603">
      <formula>AND(D192="Regelbedarf",G192="ja",I192&gt;0)</formula>
    </cfRule>
  </conditionalFormatting>
  <conditionalFormatting sqref="I192">
    <cfRule type="expression" dxfId="595" priority="600">
      <formula>AND(D192="Regelbedarf anteilig",G192="nein")</formula>
    </cfRule>
    <cfRule type="expression" dxfId="594" priority="602">
      <formula>AND(D192="Regelbedarf anteilig",G192="ja",I192&gt;0)</formula>
    </cfRule>
  </conditionalFormatting>
  <conditionalFormatting sqref="I193">
    <cfRule type="expression" dxfId="593" priority="597">
      <formula>AND(D193="Regelbedarf",G193="nein")</formula>
    </cfRule>
    <cfRule type="expression" dxfId="592" priority="599">
      <formula>AND(D193="Regelbedarf",G193="ja",I193&gt;0)</formula>
    </cfRule>
  </conditionalFormatting>
  <conditionalFormatting sqref="I193">
    <cfRule type="expression" dxfId="591" priority="596">
      <formula>AND(D193="Regelbedarf anteilig",G193="nein")</formula>
    </cfRule>
    <cfRule type="expression" dxfId="590" priority="598">
      <formula>AND(D193="Regelbedarf anteilig",G193="ja",I193&gt;0)</formula>
    </cfRule>
  </conditionalFormatting>
  <conditionalFormatting sqref="I194">
    <cfRule type="expression" dxfId="589" priority="593">
      <formula>AND(D194="Regelbedarf",G194="nein")</formula>
    </cfRule>
    <cfRule type="expression" dxfId="588" priority="595">
      <formula>AND(D194="Regelbedarf",G194="ja",I194&gt;0)</formula>
    </cfRule>
  </conditionalFormatting>
  <conditionalFormatting sqref="I194">
    <cfRule type="expression" dxfId="587" priority="592">
      <formula>AND(D194="Regelbedarf anteilig",G194="nein")</formula>
    </cfRule>
    <cfRule type="expression" dxfId="586" priority="594">
      <formula>AND(D194="Regelbedarf anteilig",G194="ja",I194&gt;0)</formula>
    </cfRule>
  </conditionalFormatting>
  <conditionalFormatting sqref="I195">
    <cfRule type="expression" dxfId="585" priority="589">
      <formula>AND(D195="Regelbedarf",G195="nein")</formula>
    </cfRule>
    <cfRule type="expression" dxfId="584" priority="591">
      <formula>AND(D195="Regelbedarf",G195="ja",I195&gt;0)</formula>
    </cfRule>
  </conditionalFormatting>
  <conditionalFormatting sqref="I195">
    <cfRule type="expression" dxfId="583" priority="588">
      <formula>AND(D195="Regelbedarf anteilig",G195="nein")</formula>
    </cfRule>
    <cfRule type="expression" dxfId="582" priority="590">
      <formula>AND(D195="Regelbedarf anteilig",G195="ja",I195&gt;0)</formula>
    </cfRule>
  </conditionalFormatting>
  <conditionalFormatting sqref="I196">
    <cfRule type="expression" dxfId="581" priority="585">
      <formula>AND(D196="Regelbedarf",G196="nein")</formula>
    </cfRule>
    <cfRule type="expression" dxfId="580" priority="587">
      <formula>AND(D196="Regelbedarf",G196="ja",I196&gt;0)</formula>
    </cfRule>
  </conditionalFormatting>
  <conditionalFormatting sqref="I196">
    <cfRule type="expression" dxfId="579" priority="584">
      <formula>AND(D196="Regelbedarf anteilig",G196="nein")</formula>
    </cfRule>
    <cfRule type="expression" dxfId="578" priority="586">
      <formula>AND(D196="Regelbedarf anteilig",G196="ja",I196&gt;0)</formula>
    </cfRule>
  </conditionalFormatting>
  <conditionalFormatting sqref="I197">
    <cfRule type="expression" dxfId="577" priority="581">
      <formula>AND(D197="Regelbedarf",G197="nein")</formula>
    </cfRule>
    <cfRule type="expression" dxfId="576" priority="583">
      <formula>AND(D197="Regelbedarf",G197="ja",I197&gt;0)</formula>
    </cfRule>
  </conditionalFormatting>
  <conditionalFormatting sqref="I197">
    <cfRule type="expression" dxfId="575" priority="580">
      <formula>AND(D197="Regelbedarf anteilig",G197="nein")</formula>
    </cfRule>
    <cfRule type="expression" dxfId="574" priority="582">
      <formula>AND(D197="Regelbedarf anteilig",G197="ja",I197&gt;0)</formula>
    </cfRule>
  </conditionalFormatting>
  <conditionalFormatting sqref="I198">
    <cfRule type="expression" dxfId="573" priority="577">
      <formula>AND(D198="Regelbedarf",G198="nein")</formula>
    </cfRule>
    <cfRule type="expression" dxfId="572" priority="579">
      <formula>AND(D198="Regelbedarf",G198="ja",I198&gt;0)</formula>
    </cfRule>
  </conditionalFormatting>
  <conditionalFormatting sqref="I198">
    <cfRule type="expression" dxfId="571" priority="576">
      <formula>AND(D198="Regelbedarf anteilig",G198="nein")</formula>
    </cfRule>
    <cfRule type="expression" dxfId="570" priority="578">
      <formula>AND(D198="Regelbedarf anteilig",G198="ja",I198&gt;0)</formula>
    </cfRule>
  </conditionalFormatting>
  <conditionalFormatting sqref="I200">
    <cfRule type="expression" dxfId="569" priority="573">
      <formula>AND(D200="Regelbedarf",G200="nein")</formula>
    </cfRule>
    <cfRule type="expression" dxfId="568" priority="575">
      <formula>AND(D200="Regelbedarf",G200="ja",I200&gt;0)</formula>
    </cfRule>
  </conditionalFormatting>
  <conditionalFormatting sqref="I200">
    <cfRule type="expression" dxfId="567" priority="572">
      <formula>AND(D200="Regelbedarf anteilig",G200="nein")</formula>
    </cfRule>
    <cfRule type="expression" dxfId="566" priority="574">
      <formula>AND(D200="Regelbedarf anteilig",G200="ja",I200&gt;0)</formula>
    </cfRule>
  </conditionalFormatting>
  <conditionalFormatting sqref="I201">
    <cfRule type="expression" dxfId="565" priority="569">
      <formula>AND(D201="Regelbedarf",G201="nein")</formula>
    </cfRule>
    <cfRule type="expression" dxfId="564" priority="571">
      <formula>AND(D201="Regelbedarf",G201="ja",I201&gt;0)</formula>
    </cfRule>
  </conditionalFormatting>
  <conditionalFormatting sqref="I201">
    <cfRule type="expression" dxfId="563" priority="568">
      <formula>AND(D201="Regelbedarf anteilig",G201="nein")</formula>
    </cfRule>
    <cfRule type="expression" dxfId="562" priority="570">
      <formula>AND(D201="Regelbedarf anteilig",G201="ja",I201&gt;0)</formula>
    </cfRule>
  </conditionalFormatting>
  <conditionalFormatting sqref="I202">
    <cfRule type="expression" dxfId="561" priority="565">
      <formula>AND(D202="Regelbedarf",G202="nein")</formula>
    </cfRule>
    <cfRule type="expression" dxfId="560" priority="567">
      <formula>AND(D202="Regelbedarf",G202="ja",I202&gt;0)</formula>
    </cfRule>
  </conditionalFormatting>
  <conditionalFormatting sqref="I202">
    <cfRule type="expression" dxfId="559" priority="564">
      <formula>AND(D202="Regelbedarf anteilig",G202="nein")</formula>
    </cfRule>
    <cfRule type="expression" dxfId="558" priority="566">
      <formula>AND(D202="Regelbedarf anteilig",G202="ja",I202&gt;0)</formula>
    </cfRule>
  </conditionalFormatting>
  <conditionalFormatting sqref="I203">
    <cfRule type="expression" dxfId="557" priority="561">
      <formula>AND(D203="Regelbedarf",G203="nein")</formula>
    </cfRule>
    <cfRule type="expression" dxfId="556" priority="563">
      <formula>AND(D203="Regelbedarf",G203="ja",I203&gt;0)</formula>
    </cfRule>
  </conditionalFormatting>
  <conditionalFormatting sqref="I203">
    <cfRule type="expression" dxfId="555" priority="560">
      <formula>AND(D203="Regelbedarf anteilig",G203="nein")</formula>
    </cfRule>
    <cfRule type="expression" dxfId="554" priority="562">
      <formula>AND(D203="Regelbedarf anteilig",G203="ja",I203&gt;0)</formula>
    </cfRule>
  </conditionalFormatting>
  <conditionalFormatting sqref="I205">
    <cfRule type="expression" dxfId="553" priority="557">
      <formula>AND(D205="Regelbedarf",G205="nein")</formula>
    </cfRule>
    <cfRule type="expression" dxfId="552" priority="559">
      <formula>AND(D205="Regelbedarf",G205="ja",I205&gt;0)</formula>
    </cfRule>
  </conditionalFormatting>
  <conditionalFormatting sqref="I205">
    <cfRule type="expression" dxfId="551" priority="556">
      <formula>AND(D205="Regelbedarf anteilig",G205="nein")</formula>
    </cfRule>
    <cfRule type="expression" dxfId="550" priority="558">
      <formula>AND(D205="Regelbedarf anteilig",G205="ja",I205&gt;0)</formula>
    </cfRule>
  </conditionalFormatting>
  <conditionalFormatting sqref="I206">
    <cfRule type="expression" dxfId="549" priority="553">
      <formula>AND(D206="Regelbedarf",G206="nein")</formula>
    </cfRule>
    <cfRule type="expression" dxfId="548" priority="555">
      <formula>AND(D206="Regelbedarf",G206="ja",I206&gt;0)</formula>
    </cfRule>
  </conditionalFormatting>
  <conditionalFormatting sqref="I206">
    <cfRule type="expression" dxfId="547" priority="552">
      <formula>AND(D206="Regelbedarf anteilig",G206="nein")</formula>
    </cfRule>
    <cfRule type="expression" dxfId="546" priority="554">
      <formula>AND(D206="Regelbedarf anteilig",G206="ja",I206&gt;0)</formula>
    </cfRule>
  </conditionalFormatting>
  <conditionalFormatting sqref="I207">
    <cfRule type="expression" dxfId="545" priority="549">
      <formula>AND(D207="Regelbedarf",G207="nein")</formula>
    </cfRule>
    <cfRule type="expression" dxfId="544" priority="551">
      <formula>AND(D207="Regelbedarf",G207="ja",I207&gt;0)</formula>
    </cfRule>
  </conditionalFormatting>
  <conditionalFormatting sqref="I207">
    <cfRule type="expression" dxfId="543" priority="548">
      <formula>AND(D207="Regelbedarf anteilig",G207="nein")</formula>
    </cfRule>
    <cfRule type="expression" dxfId="542" priority="550">
      <formula>AND(D207="Regelbedarf anteilig",G207="ja",I207&gt;0)</formula>
    </cfRule>
  </conditionalFormatting>
  <conditionalFormatting sqref="I208">
    <cfRule type="expression" dxfId="541" priority="545">
      <formula>AND(D208="Regelbedarf",G208="nein")</formula>
    </cfRule>
    <cfRule type="expression" dxfId="540" priority="547">
      <formula>AND(D208="Regelbedarf",G208="ja",I208&gt;0)</formula>
    </cfRule>
  </conditionalFormatting>
  <conditionalFormatting sqref="I208">
    <cfRule type="expression" dxfId="539" priority="544">
      <formula>AND(D208="Regelbedarf anteilig",G208="nein")</formula>
    </cfRule>
    <cfRule type="expression" dxfId="538" priority="546">
      <formula>AND(D208="Regelbedarf anteilig",G208="ja",I208&gt;0)</formula>
    </cfRule>
  </conditionalFormatting>
  <conditionalFormatting sqref="I209">
    <cfRule type="expression" dxfId="537" priority="537">
      <formula>AND(D209="Regelbedarf",G209="nein")</formula>
    </cfRule>
    <cfRule type="expression" dxfId="536" priority="539">
      <formula>AND(D209="Regelbedarf",G209="ja",I209&gt;0)</formula>
    </cfRule>
  </conditionalFormatting>
  <conditionalFormatting sqref="I209">
    <cfRule type="expression" dxfId="535" priority="536">
      <formula>AND(D209="Regelbedarf anteilig",G209="nein")</formula>
    </cfRule>
    <cfRule type="expression" dxfId="534" priority="538">
      <formula>AND(D209="Regelbedarf anteilig",G209="ja",I209&gt;0)</formula>
    </cfRule>
  </conditionalFormatting>
  <conditionalFormatting sqref="F208">
    <cfRule type="expression" dxfId="533" priority="535">
      <formula>E208="Regelbedarf anteilig"</formula>
    </cfRule>
  </conditionalFormatting>
  <conditionalFormatting sqref="D200">
    <cfRule type="containsText" dxfId="532" priority="532" operator="containsText" text="Regelbedarf anteilig">
      <formula>NOT(ISERROR(SEARCH("Regelbedarf anteilig",D200)))</formula>
    </cfRule>
    <cfRule type="containsText" dxfId="531" priority="533" operator="containsText" text="Regelbedarf">
      <formula>NOT(ISERROR(SEARCH("Regelbedarf",D200)))</formula>
    </cfRule>
  </conditionalFormatting>
  <conditionalFormatting sqref="D201">
    <cfRule type="containsText" dxfId="530" priority="530" operator="containsText" text="Regelbedarf anteilig">
      <formula>NOT(ISERROR(SEARCH("Regelbedarf anteilig",D201)))</formula>
    </cfRule>
    <cfRule type="containsText" dxfId="529" priority="531" operator="containsText" text="Regelbedarf">
      <formula>NOT(ISERROR(SEARCH("Regelbedarf",D201)))</formula>
    </cfRule>
  </conditionalFormatting>
  <conditionalFormatting sqref="D202">
    <cfRule type="containsText" dxfId="528" priority="528" operator="containsText" text="Regelbedarf anteilig">
      <formula>NOT(ISERROR(SEARCH("Regelbedarf anteilig",D202)))</formula>
    </cfRule>
    <cfRule type="containsText" dxfId="527" priority="529" operator="containsText" text="Regelbedarf">
      <formula>NOT(ISERROR(SEARCH("Regelbedarf",D202)))</formula>
    </cfRule>
  </conditionalFormatting>
  <conditionalFormatting sqref="D203">
    <cfRule type="containsText" dxfId="526" priority="526" operator="containsText" text="Regelbedarf anteilig">
      <formula>NOT(ISERROR(SEARCH("Regelbedarf anteilig",D203)))</formula>
    </cfRule>
    <cfRule type="containsText" dxfId="525" priority="527" operator="containsText" text="Regelbedarf">
      <formula>NOT(ISERROR(SEARCH("Regelbedarf",D203)))</formula>
    </cfRule>
  </conditionalFormatting>
  <conditionalFormatting sqref="F207">
    <cfRule type="expression" dxfId="524" priority="525">
      <formula>E207="Regelbedarf anteilig"</formula>
    </cfRule>
  </conditionalFormatting>
  <conditionalFormatting sqref="F206">
    <cfRule type="expression" dxfId="523" priority="524">
      <formula>E206="Regelbedarf anteilig"</formula>
    </cfRule>
  </conditionalFormatting>
  <conditionalFormatting sqref="F205">
    <cfRule type="expression" dxfId="522" priority="523">
      <formula>E205="Regelbedarf anteilig"</formula>
    </cfRule>
  </conditionalFormatting>
  <conditionalFormatting sqref="F203">
    <cfRule type="expression" dxfId="521" priority="522">
      <formula>E203="Regelbedarf anteilig"</formula>
    </cfRule>
  </conditionalFormatting>
  <conditionalFormatting sqref="F202">
    <cfRule type="expression" dxfId="520" priority="521">
      <formula>E202="Regelbedarf anteilig"</formula>
    </cfRule>
  </conditionalFormatting>
  <conditionalFormatting sqref="F201">
    <cfRule type="expression" dxfId="519" priority="520">
      <formula>E201="Regelbedarf anteilig"</formula>
    </cfRule>
  </conditionalFormatting>
  <conditionalFormatting sqref="F200">
    <cfRule type="expression" dxfId="518" priority="519">
      <formula>E200="Regelbedarf anteilig"</formula>
    </cfRule>
  </conditionalFormatting>
  <conditionalFormatting sqref="F198">
    <cfRule type="expression" dxfId="517" priority="518">
      <formula>E198="Regelbedarf anteilig"</formula>
    </cfRule>
  </conditionalFormatting>
  <conditionalFormatting sqref="F197">
    <cfRule type="expression" dxfId="516" priority="517">
      <formula>E197="Regelbedarf anteilig"</formula>
    </cfRule>
  </conditionalFormatting>
  <conditionalFormatting sqref="F196">
    <cfRule type="expression" dxfId="515" priority="516">
      <formula>E196="Regelbedarf anteilig"</formula>
    </cfRule>
  </conditionalFormatting>
  <conditionalFormatting sqref="F195">
    <cfRule type="expression" dxfId="514" priority="515">
      <formula>E195="Regelbedarf anteilig"</formula>
    </cfRule>
  </conditionalFormatting>
  <conditionalFormatting sqref="F194">
    <cfRule type="expression" dxfId="513" priority="514">
      <formula>E194="Regelbedarf anteilig"</formula>
    </cfRule>
  </conditionalFormatting>
  <conditionalFormatting sqref="F193">
    <cfRule type="expression" dxfId="512" priority="513">
      <formula>E193="Regelbedarf anteilig"</formula>
    </cfRule>
  </conditionalFormatting>
  <conditionalFormatting sqref="F192">
    <cfRule type="expression" dxfId="511" priority="512">
      <formula>E192="Regelbedarf anteilig"</formula>
    </cfRule>
  </conditionalFormatting>
  <conditionalFormatting sqref="F191">
    <cfRule type="expression" dxfId="510" priority="511">
      <formula>E191="Regelbedarf anteilig"</formula>
    </cfRule>
  </conditionalFormatting>
  <conditionalFormatting sqref="F190">
    <cfRule type="expression" dxfId="509" priority="510">
      <formula>E190="Regelbedarf anteilig"</formula>
    </cfRule>
  </conditionalFormatting>
  <conditionalFormatting sqref="F189">
    <cfRule type="expression" dxfId="508" priority="509">
      <formula>E189="Regelbedarf anteilig"</formula>
    </cfRule>
  </conditionalFormatting>
  <conditionalFormatting sqref="F188">
    <cfRule type="expression" dxfId="507" priority="508">
      <formula>E188="Regelbedarf anteilig"</formula>
    </cfRule>
  </conditionalFormatting>
  <conditionalFormatting sqref="F187">
    <cfRule type="expression" dxfId="506" priority="507">
      <formula>E187="Regelbedarf anteilig"</formula>
    </cfRule>
  </conditionalFormatting>
  <conditionalFormatting sqref="F186">
    <cfRule type="expression" dxfId="505" priority="506">
      <formula>E186="Regelbedarf anteilig"</formula>
    </cfRule>
  </conditionalFormatting>
  <conditionalFormatting sqref="F185">
    <cfRule type="expression" dxfId="504" priority="505">
      <formula>E185="Regelbedarf anteilig"</formula>
    </cfRule>
  </conditionalFormatting>
  <conditionalFormatting sqref="F184">
    <cfRule type="expression" dxfId="503" priority="504">
      <formula>E184="Regelbedarf anteilig"</formula>
    </cfRule>
  </conditionalFormatting>
  <conditionalFormatting sqref="F183">
    <cfRule type="expression" dxfId="502" priority="503">
      <formula>E183="Regelbedarf anteilig"</formula>
    </cfRule>
  </conditionalFormatting>
  <conditionalFormatting sqref="F182">
    <cfRule type="expression" dxfId="501" priority="502">
      <formula>E182="Regelbedarf anteilig"</formula>
    </cfRule>
  </conditionalFormatting>
  <conditionalFormatting sqref="F181">
    <cfRule type="expression" dxfId="500" priority="501">
      <formula>E181="Regelbedarf anteilig"</formula>
    </cfRule>
  </conditionalFormatting>
  <conditionalFormatting sqref="F180">
    <cfRule type="expression" dxfId="499" priority="500">
      <formula>E180="Regelbedarf anteilig"</formula>
    </cfRule>
  </conditionalFormatting>
  <conditionalFormatting sqref="F179">
    <cfRule type="expression" dxfId="498" priority="499">
      <formula>E179="Regelbedarf anteilig"</formula>
    </cfRule>
  </conditionalFormatting>
  <conditionalFormatting sqref="F178">
    <cfRule type="expression" dxfId="497" priority="498">
      <formula>E178="Regelbedarf anteilig"</formula>
    </cfRule>
  </conditionalFormatting>
  <conditionalFormatting sqref="F177">
    <cfRule type="expression" dxfId="496" priority="497">
      <formula>E177="Regelbedarf anteilig"</formula>
    </cfRule>
  </conditionalFormatting>
  <conditionalFormatting sqref="F176">
    <cfRule type="expression" dxfId="495" priority="496">
      <formula>E176="Regelbedarf anteilig"</formula>
    </cfRule>
  </conditionalFormatting>
  <conditionalFormatting sqref="F175">
    <cfRule type="expression" dxfId="494" priority="495">
      <formula>E175="Regelbedarf anteilig"</formula>
    </cfRule>
  </conditionalFormatting>
  <conditionalFormatting sqref="F174">
    <cfRule type="expression" dxfId="493" priority="494">
      <formula>E174="Regelbedarf anteilig"</formula>
    </cfRule>
  </conditionalFormatting>
  <conditionalFormatting sqref="F173">
    <cfRule type="expression" dxfId="492" priority="493">
      <formula>E173="Regelbedarf anteilig"</formula>
    </cfRule>
  </conditionalFormatting>
  <conditionalFormatting sqref="F172">
    <cfRule type="expression" dxfId="491" priority="492">
      <formula>E172="Regelbedarf anteilig"</formula>
    </cfRule>
  </conditionalFormatting>
  <conditionalFormatting sqref="F171">
    <cfRule type="expression" dxfId="490" priority="491">
      <formula>E171="Regelbedarf anteilig"</formula>
    </cfRule>
  </conditionalFormatting>
  <conditionalFormatting sqref="F170">
    <cfRule type="expression" dxfId="489" priority="490">
      <formula>E170="Regelbedarf anteilig"</formula>
    </cfRule>
  </conditionalFormatting>
  <conditionalFormatting sqref="F168">
    <cfRule type="expression" dxfId="488" priority="489">
      <formula>E168="Regelbedarf anteilig"</formula>
    </cfRule>
  </conditionalFormatting>
  <conditionalFormatting sqref="F167">
    <cfRule type="expression" dxfId="487" priority="488">
      <formula>E167="Regelbedarf anteilig"</formula>
    </cfRule>
  </conditionalFormatting>
  <conditionalFormatting sqref="F166">
    <cfRule type="expression" dxfId="486" priority="487">
      <formula>E166="Regelbedarf anteilig"</formula>
    </cfRule>
  </conditionalFormatting>
  <conditionalFormatting sqref="F165">
    <cfRule type="expression" dxfId="485" priority="486">
      <formula>E165="Regelbedarf anteilig"</formula>
    </cfRule>
  </conditionalFormatting>
  <conditionalFormatting sqref="F164">
    <cfRule type="expression" dxfId="484" priority="485">
      <formula>E164="Regelbedarf anteilig"</formula>
    </cfRule>
  </conditionalFormatting>
  <conditionalFormatting sqref="F163">
    <cfRule type="expression" dxfId="483" priority="484">
      <formula>E163="Regelbedarf anteilig"</formula>
    </cfRule>
  </conditionalFormatting>
  <conditionalFormatting sqref="F162">
    <cfRule type="expression" dxfId="482" priority="483">
      <formula>E162="Regelbedarf anteilig"</formula>
    </cfRule>
  </conditionalFormatting>
  <conditionalFormatting sqref="F161">
    <cfRule type="expression" dxfId="481" priority="482">
      <formula>E161="Regelbedarf anteilig"</formula>
    </cfRule>
  </conditionalFormatting>
  <conditionalFormatting sqref="F160">
    <cfRule type="expression" dxfId="480" priority="481">
      <formula>E160="Regelbedarf anteilig"</formula>
    </cfRule>
  </conditionalFormatting>
  <conditionalFormatting sqref="F158">
    <cfRule type="expression" dxfId="479" priority="480">
      <formula>E158="Regelbedarf anteilig"</formula>
    </cfRule>
  </conditionalFormatting>
  <conditionalFormatting sqref="F157">
    <cfRule type="expression" dxfId="478" priority="479">
      <formula>E157="Regelbedarf anteilig"</formula>
    </cfRule>
  </conditionalFormatting>
  <conditionalFormatting sqref="F156">
    <cfRule type="expression" dxfId="477" priority="478">
      <formula>E156="Regelbedarf anteilig"</formula>
    </cfRule>
  </conditionalFormatting>
  <conditionalFormatting sqref="F155">
    <cfRule type="expression" dxfId="476" priority="477">
      <formula>E155="Regelbedarf anteilig"</formula>
    </cfRule>
  </conditionalFormatting>
  <conditionalFormatting sqref="F154">
    <cfRule type="expression" dxfId="475" priority="476">
      <formula>E154="Regelbedarf anteilig"</formula>
    </cfRule>
  </conditionalFormatting>
  <conditionalFormatting sqref="F153">
    <cfRule type="expression" dxfId="474" priority="475">
      <formula>E153="Regelbedarf anteilig"</formula>
    </cfRule>
  </conditionalFormatting>
  <conditionalFormatting sqref="F151">
    <cfRule type="expression" dxfId="473" priority="474">
      <formula>E151="Regelbedarf anteilig"</formula>
    </cfRule>
  </conditionalFormatting>
  <conditionalFormatting sqref="F150">
    <cfRule type="expression" dxfId="472" priority="473">
      <formula>E150="Regelbedarf anteilig"</formula>
    </cfRule>
  </conditionalFormatting>
  <conditionalFormatting sqref="F149">
    <cfRule type="expression" dxfId="471" priority="472">
      <formula>E149="Regelbedarf anteilig"</formula>
    </cfRule>
  </conditionalFormatting>
  <conditionalFormatting sqref="F148">
    <cfRule type="expression" dxfId="470" priority="471">
      <formula>E148="Regelbedarf anteilig"</formula>
    </cfRule>
  </conditionalFormatting>
  <conditionalFormatting sqref="F147">
    <cfRule type="expression" dxfId="469" priority="470">
      <formula>E147="Regelbedarf anteilig"</formula>
    </cfRule>
  </conditionalFormatting>
  <conditionalFormatting sqref="F146">
    <cfRule type="expression" dxfId="468" priority="469">
      <formula>E146="Regelbedarf anteilig"</formula>
    </cfRule>
  </conditionalFormatting>
  <conditionalFormatting sqref="F145">
    <cfRule type="expression" dxfId="467" priority="468">
      <formula>E145="Regelbedarf anteilig"</formula>
    </cfRule>
  </conditionalFormatting>
  <conditionalFormatting sqref="F144">
    <cfRule type="expression" dxfId="466" priority="467">
      <formula>E144="Regelbedarf anteilig"</formula>
    </cfRule>
  </conditionalFormatting>
  <conditionalFormatting sqref="F142">
    <cfRule type="expression" dxfId="465" priority="466">
      <formula>E142="Regelbedarf anteilig"</formula>
    </cfRule>
  </conditionalFormatting>
  <conditionalFormatting sqref="F141">
    <cfRule type="expression" dxfId="464" priority="465">
      <formula>E141="Regelbedarf anteilig"</formula>
    </cfRule>
  </conditionalFormatting>
  <conditionalFormatting sqref="F140">
    <cfRule type="expression" dxfId="463" priority="464">
      <formula>E140="Regelbedarf anteilig"</formula>
    </cfRule>
  </conditionalFormatting>
  <conditionalFormatting sqref="F139">
    <cfRule type="expression" dxfId="462" priority="463">
      <formula>E139="Regelbedarf anteilig"</formula>
    </cfRule>
  </conditionalFormatting>
  <conditionalFormatting sqref="F138">
    <cfRule type="expression" dxfId="461" priority="462">
      <formula>E138="Regelbedarf anteilig"</formula>
    </cfRule>
  </conditionalFormatting>
  <conditionalFormatting sqref="F137">
    <cfRule type="expression" dxfId="460" priority="461">
      <formula>E137="Regelbedarf anteilig"</formula>
    </cfRule>
  </conditionalFormatting>
  <conditionalFormatting sqref="F136">
    <cfRule type="expression" dxfId="459" priority="460">
      <formula>E136="Regelbedarf anteilig"</formula>
    </cfRule>
  </conditionalFormatting>
  <conditionalFormatting sqref="F135">
    <cfRule type="expression" dxfId="458" priority="459">
      <formula>E135="Regelbedarf anteilig"</formula>
    </cfRule>
  </conditionalFormatting>
  <conditionalFormatting sqref="F134">
    <cfRule type="expression" dxfId="457" priority="458">
      <formula>E134="Regelbedarf anteilig"</formula>
    </cfRule>
  </conditionalFormatting>
  <conditionalFormatting sqref="F133">
    <cfRule type="expression" dxfId="456" priority="457">
      <formula>E133="Regelbedarf anteilig"</formula>
    </cfRule>
  </conditionalFormatting>
  <conditionalFormatting sqref="F132">
    <cfRule type="expression" dxfId="455" priority="456">
      <formula>E132="Regelbedarf anteilig"</formula>
    </cfRule>
  </conditionalFormatting>
  <conditionalFormatting sqref="F131">
    <cfRule type="expression" dxfId="454" priority="455">
      <formula>E131="Regelbedarf anteilig"</formula>
    </cfRule>
  </conditionalFormatting>
  <conditionalFormatting sqref="F129">
    <cfRule type="expression" dxfId="453" priority="454">
      <formula>E129="Regelbedarf anteilig"</formula>
    </cfRule>
  </conditionalFormatting>
  <conditionalFormatting sqref="F128">
    <cfRule type="expression" dxfId="452" priority="453">
      <formula>E128="Regelbedarf anteilig"</formula>
    </cfRule>
  </conditionalFormatting>
  <conditionalFormatting sqref="F127">
    <cfRule type="expression" dxfId="451" priority="452">
      <formula>E127="Regelbedarf anteilig"</formula>
    </cfRule>
  </conditionalFormatting>
  <conditionalFormatting sqref="F126">
    <cfRule type="expression" dxfId="450" priority="451">
      <formula>E126="Regelbedarf anteilig"</formula>
    </cfRule>
  </conditionalFormatting>
  <conditionalFormatting sqref="F125">
    <cfRule type="expression" dxfId="449" priority="450">
      <formula>E125="Regelbedarf anteilig"</formula>
    </cfRule>
  </conditionalFormatting>
  <conditionalFormatting sqref="F124">
    <cfRule type="expression" dxfId="448" priority="449">
      <formula>E124="Regelbedarf anteilig"</formula>
    </cfRule>
  </conditionalFormatting>
  <conditionalFormatting sqref="F123">
    <cfRule type="expression" dxfId="447" priority="448">
      <formula>E123="Regelbedarf anteilig"</formula>
    </cfRule>
  </conditionalFormatting>
  <conditionalFormatting sqref="F122">
    <cfRule type="expression" dxfId="446" priority="447">
      <formula>E122="Regelbedarf anteilig"</formula>
    </cfRule>
  </conditionalFormatting>
  <conditionalFormatting sqref="F121">
    <cfRule type="expression" dxfId="445" priority="446">
      <formula>E121="Regelbedarf anteilig"</formula>
    </cfRule>
  </conditionalFormatting>
  <conditionalFormatting sqref="F120">
    <cfRule type="expression" dxfId="444" priority="445">
      <formula>E120="Regelbedarf anteilig"</formula>
    </cfRule>
  </conditionalFormatting>
  <conditionalFormatting sqref="F119">
    <cfRule type="expression" dxfId="443" priority="444">
      <formula>E119="Regelbedarf anteilig"</formula>
    </cfRule>
  </conditionalFormatting>
  <conditionalFormatting sqref="F118">
    <cfRule type="expression" dxfId="442" priority="443">
      <formula>E118="Regelbedarf anteilig"</formula>
    </cfRule>
  </conditionalFormatting>
  <conditionalFormatting sqref="F117">
    <cfRule type="expression" dxfId="441" priority="442">
      <formula>E117="Regelbedarf anteilig"</formula>
    </cfRule>
  </conditionalFormatting>
  <conditionalFormatting sqref="F116">
    <cfRule type="expression" dxfId="440" priority="441">
      <formula>E116="Regelbedarf anteilig"</formula>
    </cfRule>
  </conditionalFormatting>
  <conditionalFormatting sqref="F115">
    <cfRule type="expression" dxfId="439" priority="440">
      <formula>E115="Regelbedarf anteilig"</formula>
    </cfRule>
  </conditionalFormatting>
  <conditionalFormatting sqref="F113">
    <cfRule type="expression" dxfId="438" priority="439">
      <formula>E113="Regelbedarf anteilig"</formula>
    </cfRule>
  </conditionalFormatting>
  <conditionalFormatting sqref="F112">
    <cfRule type="expression" dxfId="437" priority="438">
      <formula>E112="Regelbedarf anteilig"</formula>
    </cfRule>
  </conditionalFormatting>
  <conditionalFormatting sqref="F111">
    <cfRule type="expression" dxfId="436" priority="437">
      <formula>E111="Regelbedarf anteilig"</formula>
    </cfRule>
  </conditionalFormatting>
  <conditionalFormatting sqref="F110">
    <cfRule type="expression" dxfId="435" priority="436">
      <formula>E110="Regelbedarf anteilig"</formula>
    </cfRule>
  </conditionalFormatting>
  <conditionalFormatting sqref="F109">
    <cfRule type="expression" dxfId="434" priority="435">
      <formula>E109="Regelbedarf anteilig"</formula>
    </cfRule>
  </conditionalFormatting>
  <conditionalFormatting sqref="F108">
    <cfRule type="expression" dxfId="433" priority="434">
      <formula>E108="Regelbedarf anteilig"</formula>
    </cfRule>
  </conditionalFormatting>
  <conditionalFormatting sqref="F107">
    <cfRule type="expression" dxfId="432" priority="433">
      <formula>E107="Regelbedarf anteilig"</formula>
    </cfRule>
  </conditionalFormatting>
  <conditionalFormatting sqref="F105">
    <cfRule type="expression" dxfId="431" priority="432">
      <formula>E105="Regelbedarf anteilig"</formula>
    </cfRule>
  </conditionalFormatting>
  <conditionalFormatting sqref="F104">
    <cfRule type="expression" dxfId="430" priority="431">
      <formula>E104="Regelbedarf anteilig"</formula>
    </cfRule>
  </conditionalFormatting>
  <conditionalFormatting sqref="F103">
    <cfRule type="expression" dxfId="429" priority="430">
      <formula>E103="Regelbedarf anteilig"</formula>
    </cfRule>
  </conditionalFormatting>
  <conditionalFormatting sqref="F102">
    <cfRule type="expression" dxfId="428" priority="429">
      <formula>E102="Regelbedarf anteilig"</formula>
    </cfRule>
  </conditionalFormatting>
  <conditionalFormatting sqref="F101">
    <cfRule type="expression" dxfId="427" priority="428">
      <formula>E101="Regelbedarf anteilig"</formula>
    </cfRule>
  </conditionalFormatting>
  <conditionalFormatting sqref="F100">
    <cfRule type="expression" dxfId="426" priority="427">
      <formula>E100="Regelbedarf anteilig"</formula>
    </cfRule>
  </conditionalFormatting>
  <conditionalFormatting sqref="F99">
    <cfRule type="expression" dxfId="425" priority="426">
      <formula>E99="Regelbedarf anteilig"</formula>
    </cfRule>
  </conditionalFormatting>
  <conditionalFormatting sqref="F98">
    <cfRule type="expression" dxfId="424" priority="425">
      <formula>E98="Regelbedarf anteilig"</formula>
    </cfRule>
  </conditionalFormatting>
  <conditionalFormatting sqref="F97">
    <cfRule type="expression" dxfId="423" priority="424">
      <formula>E97="Regelbedarf anteilig"</formula>
    </cfRule>
  </conditionalFormatting>
  <conditionalFormatting sqref="F96">
    <cfRule type="expression" dxfId="422" priority="423">
      <formula>E96="Regelbedarf anteilig"</formula>
    </cfRule>
  </conditionalFormatting>
  <conditionalFormatting sqref="F95">
    <cfRule type="expression" dxfId="421" priority="422">
      <formula>E95="Regelbedarf anteilig"</formula>
    </cfRule>
  </conditionalFormatting>
  <conditionalFormatting sqref="F94">
    <cfRule type="expression" dxfId="420" priority="421">
      <formula>E94="Regelbedarf anteilig"</formula>
    </cfRule>
  </conditionalFormatting>
  <conditionalFormatting sqref="F93">
    <cfRule type="expression" dxfId="419" priority="420">
      <formula>E93="Regelbedarf anteilig"</formula>
    </cfRule>
  </conditionalFormatting>
  <conditionalFormatting sqref="F92">
    <cfRule type="expression" dxfId="418" priority="419">
      <formula>E92="Regelbedarf anteilig"</formula>
    </cfRule>
  </conditionalFormatting>
  <conditionalFormatting sqref="F91">
    <cfRule type="expression" dxfId="417" priority="418">
      <formula>E91="Regelbedarf anteilig"</formula>
    </cfRule>
  </conditionalFormatting>
  <conditionalFormatting sqref="F90">
    <cfRule type="expression" dxfId="416" priority="417">
      <formula>E90="Regelbedarf anteilig"</formula>
    </cfRule>
  </conditionalFormatting>
  <conditionalFormatting sqref="F89">
    <cfRule type="expression" dxfId="415" priority="416">
      <formula>E89="Regelbedarf anteilig"</formula>
    </cfRule>
  </conditionalFormatting>
  <conditionalFormatting sqref="F87">
    <cfRule type="expression" dxfId="414" priority="415">
      <formula>E87="Regelbedarf anteilig"</formula>
    </cfRule>
  </conditionalFormatting>
  <conditionalFormatting sqref="F86">
    <cfRule type="expression" dxfId="413" priority="414">
      <formula>E86="Regelbedarf anteilig"</formula>
    </cfRule>
  </conditionalFormatting>
  <conditionalFormatting sqref="F85">
    <cfRule type="expression" dxfId="412" priority="413">
      <formula>E85="Regelbedarf anteilig"</formula>
    </cfRule>
  </conditionalFormatting>
  <conditionalFormatting sqref="F84">
    <cfRule type="expression" dxfId="411" priority="412">
      <formula>E84="Regelbedarf anteilig"</formula>
    </cfRule>
  </conditionalFormatting>
  <conditionalFormatting sqref="F83">
    <cfRule type="expression" dxfId="410" priority="411">
      <formula>E83="Regelbedarf anteilig"</formula>
    </cfRule>
  </conditionalFormatting>
  <conditionalFormatting sqref="F82">
    <cfRule type="expression" dxfId="409" priority="410">
      <formula>E82="Regelbedarf anteilig"</formula>
    </cfRule>
  </conditionalFormatting>
  <conditionalFormatting sqref="F81">
    <cfRule type="expression" dxfId="408" priority="409">
      <formula>E81="Regelbedarf anteilig"</formula>
    </cfRule>
  </conditionalFormatting>
  <conditionalFormatting sqref="F80">
    <cfRule type="expression" dxfId="407" priority="408">
      <formula>E80="Regelbedarf anteilig"</formula>
    </cfRule>
  </conditionalFormatting>
  <conditionalFormatting sqref="F79">
    <cfRule type="expression" dxfId="406" priority="407">
      <formula>E79="Regelbedarf anteilig"</formula>
    </cfRule>
  </conditionalFormatting>
  <conditionalFormatting sqref="F78">
    <cfRule type="expression" dxfId="405" priority="406">
      <formula>E78="Regelbedarf anteilig"</formula>
    </cfRule>
  </conditionalFormatting>
  <conditionalFormatting sqref="F77">
    <cfRule type="expression" dxfId="404" priority="405">
      <formula>E77="Regelbedarf anteilig"</formula>
    </cfRule>
  </conditionalFormatting>
  <conditionalFormatting sqref="F76">
    <cfRule type="expression" dxfId="403" priority="404">
      <formula>E76="Regelbedarf anteilig"</formula>
    </cfRule>
  </conditionalFormatting>
  <conditionalFormatting sqref="F75">
    <cfRule type="expression" dxfId="402" priority="403">
      <formula>E75="Regelbedarf anteilig"</formula>
    </cfRule>
  </conditionalFormatting>
  <conditionalFormatting sqref="F74">
    <cfRule type="expression" dxfId="401" priority="402">
      <formula>E74="Regelbedarf anteilig"</formula>
    </cfRule>
  </conditionalFormatting>
  <conditionalFormatting sqref="F73">
    <cfRule type="expression" dxfId="400" priority="401">
      <formula>E73="Regelbedarf anteilig"</formula>
    </cfRule>
  </conditionalFormatting>
  <conditionalFormatting sqref="F71">
    <cfRule type="expression" dxfId="399" priority="400">
      <formula>E71="Regelbedarf anteilig"</formula>
    </cfRule>
  </conditionalFormatting>
  <conditionalFormatting sqref="F70">
    <cfRule type="expression" dxfId="398" priority="399">
      <formula>E70="Regelbedarf anteilig"</formula>
    </cfRule>
  </conditionalFormatting>
  <conditionalFormatting sqref="F69">
    <cfRule type="expression" dxfId="397" priority="398">
      <formula>E69="Regelbedarf anteilig"</formula>
    </cfRule>
  </conditionalFormatting>
  <conditionalFormatting sqref="F68">
    <cfRule type="expression" dxfId="396" priority="397">
      <formula>E68="Regelbedarf anteilig"</formula>
    </cfRule>
  </conditionalFormatting>
  <conditionalFormatting sqref="F67">
    <cfRule type="expression" dxfId="395" priority="396">
      <formula>E67="Regelbedarf anteilig"</formula>
    </cfRule>
  </conditionalFormatting>
  <conditionalFormatting sqref="F66">
    <cfRule type="expression" dxfId="394" priority="395">
      <formula>E66="Regelbedarf anteilig"</formula>
    </cfRule>
  </conditionalFormatting>
  <conditionalFormatting sqref="F65">
    <cfRule type="expression" dxfId="393" priority="394">
      <formula>E65="Regelbedarf anteilig"</formula>
    </cfRule>
  </conditionalFormatting>
  <conditionalFormatting sqref="F63">
    <cfRule type="expression" dxfId="392" priority="393">
      <formula>E63="Regelbedarf anteilig"</formula>
    </cfRule>
  </conditionalFormatting>
  <conditionalFormatting sqref="F62">
    <cfRule type="expression" dxfId="391" priority="392">
      <formula>E62="Regelbedarf anteilig"</formula>
    </cfRule>
  </conditionalFormatting>
  <conditionalFormatting sqref="F61">
    <cfRule type="expression" dxfId="390" priority="391">
      <formula>E61="Regelbedarf anteilig"</formula>
    </cfRule>
  </conditionalFormatting>
  <conditionalFormatting sqref="F60">
    <cfRule type="expression" dxfId="389" priority="390">
      <formula>E60="Regelbedarf anteilig"</formula>
    </cfRule>
  </conditionalFormatting>
  <conditionalFormatting sqref="F59">
    <cfRule type="expression" dxfId="388" priority="389">
      <formula>E59="Regelbedarf anteilig"</formula>
    </cfRule>
  </conditionalFormatting>
  <conditionalFormatting sqref="F58">
    <cfRule type="expression" dxfId="387" priority="388">
      <formula>E58="Regelbedarf anteilig"</formula>
    </cfRule>
  </conditionalFormatting>
  <conditionalFormatting sqref="F57">
    <cfRule type="expression" dxfId="386" priority="387">
      <formula>E57="Regelbedarf anteilig"</formula>
    </cfRule>
  </conditionalFormatting>
  <conditionalFormatting sqref="F56">
    <cfRule type="expression" dxfId="385" priority="386">
      <formula>E56="Regelbedarf anteilig"</formula>
    </cfRule>
  </conditionalFormatting>
  <conditionalFormatting sqref="F55">
    <cfRule type="expression" dxfId="384" priority="385">
      <formula>E55="Regelbedarf anteilig"</formula>
    </cfRule>
  </conditionalFormatting>
  <conditionalFormatting sqref="F54">
    <cfRule type="expression" dxfId="383" priority="384">
      <formula>E54="Regelbedarf anteilig"</formula>
    </cfRule>
  </conditionalFormatting>
  <conditionalFormatting sqref="F53">
    <cfRule type="expression" dxfId="382" priority="383">
      <formula>E53="Regelbedarf anteilig"</formula>
    </cfRule>
  </conditionalFormatting>
  <conditionalFormatting sqref="F52">
    <cfRule type="expression" dxfId="381" priority="382">
      <formula>E52="Regelbedarf anteilig"</formula>
    </cfRule>
  </conditionalFormatting>
  <conditionalFormatting sqref="F51">
    <cfRule type="expression" dxfId="380" priority="381">
      <formula>E51="Regelbedarf anteilig"</formula>
    </cfRule>
  </conditionalFormatting>
  <conditionalFormatting sqref="F50">
    <cfRule type="expression" dxfId="379" priority="380">
      <formula>E50="Regelbedarf anteilig"</formula>
    </cfRule>
  </conditionalFormatting>
  <conditionalFormatting sqref="F49">
    <cfRule type="expression" dxfId="378" priority="379">
      <formula>E49="Regelbedarf anteilig"</formula>
    </cfRule>
  </conditionalFormatting>
  <conditionalFormatting sqref="F48">
    <cfRule type="expression" dxfId="377" priority="378">
      <formula>E48="Regelbedarf anteilig"</formula>
    </cfRule>
  </conditionalFormatting>
  <conditionalFormatting sqref="F47">
    <cfRule type="expression" dxfId="376" priority="377">
      <formula>E47="Regelbedarf anteilig"</formula>
    </cfRule>
  </conditionalFormatting>
  <conditionalFormatting sqref="F46">
    <cfRule type="expression" dxfId="375" priority="376">
      <formula>E46="Regelbedarf anteilig"</formula>
    </cfRule>
  </conditionalFormatting>
  <conditionalFormatting sqref="F45">
    <cfRule type="expression" dxfId="374" priority="375">
      <formula>E45="Regelbedarf anteilig"</formula>
    </cfRule>
  </conditionalFormatting>
  <conditionalFormatting sqref="F44">
    <cfRule type="expression" dxfId="373" priority="374">
      <formula>E44="Regelbedarf anteilig"</formula>
    </cfRule>
  </conditionalFormatting>
  <conditionalFormatting sqref="F42">
    <cfRule type="expression" dxfId="372" priority="373">
      <formula>E42="Regelbedarf anteilig"</formula>
    </cfRule>
  </conditionalFormatting>
  <conditionalFormatting sqref="F41">
    <cfRule type="expression" dxfId="371" priority="372">
      <formula>E41="Regelbedarf anteilig"</formula>
    </cfRule>
  </conditionalFormatting>
  <conditionalFormatting sqref="F40">
    <cfRule type="expression" dxfId="370" priority="371">
      <formula>E40="Regelbedarf anteilig"</formula>
    </cfRule>
  </conditionalFormatting>
  <conditionalFormatting sqref="F39">
    <cfRule type="expression" dxfId="369" priority="370">
      <formula>E39="Regelbedarf anteilig"</formula>
    </cfRule>
  </conditionalFormatting>
  <conditionalFormatting sqref="F38">
    <cfRule type="expression" dxfId="368" priority="369">
      <formula>E38="Regelbedarf anteilig"</formula>
    </cfRule>
  </conditionalFormatting>
  <conditionalFormatting sqref="F37">
    <cfRule type="expression" dxfId="367" priority="368">
      <formula>E37="Regelbedarf anteilig"</formula>
    </cfRule>
  </conditionalFormatting>
  <conditionalFormatting sqref="F36">
    <cfRule type="expression" dxfId="366" priority="367">
      <formula>E36="Regelbedarf anteilig"</formula>
    </cfRule>
  </conditionalFormatting>
  <conditionalFormatting sqref="F35">
    <cfRule type="expression" dxfId="365" priority="366">
      <formula>E35="Regelbedarf anteilig"</formula>
    </cfRule>
  </conditionalFormatting>
  <conditionalFormatting sqref="F34">
    <cfRule type="expression" dxfId="364" priority="365">
      <formula>E34="Regelbedarf anteilig"</formula>
    </cfRule>
  </conditionalFormatting>
  <conditionalFormatting sqref="F33">
    <cfRule type="expression" dxfId="363" priority="364">
      <formula>E33="Regelbedarf anteilig"</formula>
    </cfRule>
  </conditionalFormatting>
  <conditionalFormatting sqref="F32">
    <cfRule type="expression" dxfId="362" priority="363">
      <formula>E32="Regelbedarf anteilig"</formula>
    </cfRule>
  </conditionalFormatting>
  <conditionalFormatting sqref="F31">
    <cfRule type="expression" dxfId="361" priority="362">
      <formula>E31="Regelbedarf anteilig"</formula>
    </cfRule>
  </conditionalFormatting>
  <conditionalFormatting sqref="F30">
    <cfRule type="expression" dxfId="360" priority="361">
      <formula>E30="Regelbedarf anteilig"</formula>
    </cfRule>
  </conditionalFormatting>
  <conditionalFormatting sqref="F29">
    <cfRule type="expression" dxfId="359" priority="360">
      <formula>E29="Regelbedarf anteilig"</formula>
    </cfRule>
  </conditionalFormatting>
  <conditionalFormatting sqref="F28">
    <cfRule type="expression" dxfId="358" priority="359">
      <formula>E28="Regelbedarf anteilig"</formula>
    </cfRule>
  </conditionalFormatting>
  <conditionalFormatting sqref="F27">
    <cfRule type="expression" dxfId="357" priority="358">
      <formula>E27="Regelbedarf anteilig"</formula>
    </cfRule>
  </conditionalFormatting>
  <conditionalFormatting sqref="F25">
    <cfRule type="expression" dxfId="356" priority="357">
      <formula>E25="Regelbedarf anteilig"</formula>
    </cfRule>
  </conditionalFormatting>
  <conditionalFormatting sqref="F24">
    <cfRule type="expression" dxfId="355" priority="356">
      <formula>E24="Regelbedarf anteilig"</formula>
    </cfRule>
  </conditionalFormatting>
  <conditionalFormatting sqref="F23">
    <cfRule type="expression" dxfId="354" priority="355">
      <formula>E23="Regelbedarf anteilig"</formula>
    </cfRule>
  </conditionalFormatting>
  <conditionalFormatting sqref="F22">
    <cfRule type="expression" dxfId="353" priority="354">
      <formula>E22="Regelbedarf anteilig"</formula>
    </cfRule>
  </conditionalFormatting>
  <conditionalFormatting sqref="E22">
    <cfRule type="expression" dxfId="352" priority="349">
      <formula>AND(D22="Regelbedarf",E22&gt;0)</formula>
    </cfRule>
    <cfRule type="expression" dxfId="351" priority="350">
      <formula>D22="Regelbedarf anteilig"</formula>
    </cfRule>
  </conditionalFormatting>
  <conditionalFormatting sqref="E23">
    <cfRule type="expression" dxfId="350" priority="347">
      <formula>AND(D23="Regelbedarf",E23&gt;0)</formula>
    </cfRule>
    <cfRule type="expression" dxfId="349" priority="348">
      <formula>D23="Regelbedarf anteilig"</formula>
    </cfRule>
  </conditionalFormatting>
  <conditionalFormatting sqref="E24">
    <cfRule type="expression" dxfId="348" priority="345">
      <formula>AND(D24="Regelbedarf",E24&gt;0)</formula>
    </cfRule>
    <cfRule type="expression" dxfId="347" priority="346">
      <formula>D24="Regelbedarf anteilig"</formula>
    </cfRule>
  </conditionalFormatting>
  <conditionalFormatting sqref="E25">
    <cfRule type="expression" dxfId="346" priority="343">
      <formula>AND(D25="Regelbedarf",E25&gt;0)</formula>
    </cfRule>
    <cfRule type="expression" dxfId="345" priority="344">
      <formula>D25="Regelbedarf anteilig"</formula>
    </cfRule>
  </conditionalFormatting>
  <conditionalFormatting sqref="E27">
    <cfRule type="expression" dxfId="344" priority="341">
      <formula>AND(D27="Regelbedarf",E27&gt;0)</formula>
    </cfRule>
    <cfRule type="expression" dxfId="343" priority="342">
      <formula>D27="Regelbedarf anteilig"</formula>
    </cfRule>
  </conditionalFormatting>
  <conditionalFormatting sqref="E28">
    <cfRule type="expression" dxfId="342" priority="339">
      <formula>AND(D28="Regelbedarf",E28&gt;0)</formula>
    </cfRule>
    <cfRule type="expression" dxfId="341" priority="340">
      <formula>D28="Regelbedarf anteilig"</formula>
    </cfRule>
  </conditionalFormatting>
  <conditionalFormatting sqref="E29">
    <cfRule type="expression" dxfId="340" priority="337">
      <formula>AND(D29="Regelbedarf",E29&gt;0)</formula>
    </cfRule>
    <cfRule type="expression" dxfId="339" priority="338">
      <formula>D29="Regelbedarf anteilig"</formula>
    </cfRule>
  </conditionalFormatting>
  <conditionalFormatting sqref="E30">
    <cfRule type="expression" dxfId="338" priority="335">
      <formula>AND(D30="Regelbedarf",E30&gt;0)</formula>
    </cfRule>
    <cfRule type="expression" dxfId="337" priority="336">
      <formula>D30="Regelbedarf anteilig"</formula>
    </cfRule>
  </conditionalFormatting>
  <conditionalFormatting sqref="E31">
    <cfRule type="expression" dxfId="336" priority="333">
      <formula>AND(D31="Regelbedarf",E31&gt;0)</formula>
    </cfRule>
    <cfRule type="expression" dxfId="335" priority="334">
      <formula>D31="Regelbedarf anteilig"</formula>
    </cfRule>
  </conditionalFormatting>
  <conditionalFormatting sqref="E32">
    <cfRule type="expression" dxfId="334" priority="331">
      <formula>AND(D32="Regelbedarf",E32&gt;0)</formula>
    </cfRule>
    <cfRule type="expression" dxfId="333" priority="332">
      <formula>D32="Regelbedarf anteilig"</formula>
    </cfRule>
  </conditionalFormatting>
  <conditionalFormatting sqref="E33">
    <cfRule type="expression" dxfId="332" priority="329">
      <formula>AND(D33="Regelbedarf",E33&gt;0)</formula>
    </cfRule>
    <cfRule type="expression" dxfId="331" priority="330">
      <formula>D33="Regelbedarf anteilig"</formula>
    </cfRule>
  </conditionalFormatting>
  <conditionalFormatting sqref="E34">
    <cfRule type="expression" dxfId="330" priority="327">
      <formula>AND(D34="Regelbedarf",E34&gt;0)</formula>
    </cfRule>
    <cfRule type="expression" dxfId="329" priority="328">
      <formula>D34="Regelbedarf anteilig"</formula>
    </cfRule>
  </conditionalFormatting>
  <conditionalFormatting sqref="E35">
    <cfRule type="expression" dxfId="328" priority="325">
      <formula>AND(D35="Regelbedarf",E35&gt;0)</formula>
    </cfRule>
    <cfRule type="expression" dxfId="327" priority="326">
      <formula>D35="Regelbedarf anteilig"</formula>
    </cfRule>
  </conditionalFormatting>
  <conditionalFormatting sqref="E36">
    <cfRule type="expression" dxfId="326" priority="323">
      <formula>AND(D36="Regelbedarf",E36&gt;0)</formula>
    </cfRule>
    <cfRule type="expression" dxfId="325" priority="324">
      <formula>D36="Regelbedarf anteilig"</formula>
    </cfRule>
  </conditionalFormatting>
  <conditionalFormatting sqref="E37">
    <cfRule type="expression" dxfId="324" priority="321">
      <formula>AND(D37="Regelbedarf",E37&gt;0)</formula>
    </cfRule>
    <cfRule type="expression" dxfId="323" priority="322">
      <formula>D37="Regelbedarf anteilig"</formula>
    </cfRule>
  </conditionalFormatting>
  <conditionalFormatting sqref="E38">
    <cfRule type="expression" dxfId="322" priority="319">
      <formula>AND(D38="Regelbedarf",E38&gt;0)</formula>
    </cfRule>
    <cfRule type="expression" dxfId="321" priority="320">
      <formula>D38="Regelbedarf anteilig"</formula>
    </cfRule>
  </conditionalFormatting>
  <conditionalFormatting sqref="E39">
    <cfRule type="expression" dxfId="320" priority="317">
      <formula>AND(D39="Regelbedarf",E39&gt;0)</formula>
    </cfRule>
    <cfRule type="expression" dxfId="319" priority="318">
      <formula>D39="Regelbedarf anteilig"</formula>
    </cfRule>
  </conditionalFormatting>
  <conditionalFormatting sqref="E40">
    <cfRule type="expression" dxfId="318" priority="315">
      <formula>AND(D40="Regelbedarf",E40&gt;0)</formula>
    </cfRule>
    <cfRule type="expression" dxfId="317" priority="316">
      <formula>D40="Regelbedarf anteilig"</formula>
    </cfRule>
  </conditionalFormatting>
  <conditionalFormatting sqref="E41">
    <cfRule type="expression" dxfId="316" priority="313">
      <formula>AND(D41="Regelbedarf",E41&gt;0)</formula>
    </cfRule>
    <cfRule type="expression" dxfId="315" priority="314">
      <formula>D41="Regelbedarf anteilig"</formula>
    </cfRule>
  </conditionalFormatting>
  <conditionalFormatting sqref="E42">
    <cfRule type="expression" dxfId="314" priority="311">
      <formula>AND(D42="Regelbedarf",E42&gt;0)</formula>
    </cfRule>
    <cfRule type="expression" dxfId="313" priority="312">
      <formula>D42="Regelbedarf anteilig"</formula>
    </cfRule>
  </conditionalFormatting>
  <conditionalFormatting sqref="E44">
    <cfRule type="expression" dxfId="312" priority="309">
      <formula>AND(D44="Regelbedarf",E44&gt;0)</formula>
    </cfRule>
    <cfRule type="expression" dxfId="311" priority="310">
      <formula>D44="Regelbedarf anteilig"</formula>
    </cfRule>
  </conditionalFormatting>
  <conditionalFormatting sqref="E45">
    <cfRule type="expression" dxfId="310" priority="307">
      <formula>AND(D45="Regelbedarf",E45&gt;0)</formula>
    </cfRule>
    <cfRule type="expression" dxfId="309" priority="308">
      <formula>D45="Regelbedarf anteilig"</formula>
    </cfRule>
  </conditionalFormatting>
  <conditionalFormatting sqref="E46">
    <cfRule type="expression" dxfId="308" priority="305">
      <formula>AND(D46="Regelbedarf",E46&gt;0)</formula>
    </cfRule>
    <cfRule type="expression" dxfId="307" priority="306">
      <formula>D46="Regelbedarf anteilig"</formula>
    </cfRule>
  </conditionalFormatting>
  <conditionalFormatting sqref="E47">
    <cfRule type="expression" dxfId="306" priority="303">
      <formula>AND(D47="Regelbedarf",E47&gt;0)</formula>
    </cfRule>
    <cfRule type="expression" dxfId="305" priority="304">
      <formula>D47="Regelbedarf anteilig"</formula>
    </cfRule>
  </conditionalFormatting>
  <conditionalFormatting sqref="E48">
    <cfRule type="expression" dxfId="304" priority="301">
      <formula>AND(D48="Regelbedarf",E48&gt;0)</formula>
    </cfRule>
    <cfRule type="expression" dxfId="303" priority="302">
      <formula>D48="Regelbedarf anteilig"</formula>
    </cfRule>
  </conditionalFormatting>
  <conditionalFormatting sqref="E49">
    <cfRule type="expression" dxfId="302" priority="299">
      <formula>AND(D49="Regelbedarf",E49&gt;0)</formula>
    </cfRule>
    <cfRule type="expression" dxfId="301" priority="300">
      <formula>D49="Regelbedarf anteilig"</formula>
    </cfRule>
  </conditionalFormatting>
  <conditionalFormatting sqref="E50">
    <cfRule type="expression" dxfId="300" priority="297">
      <formula>AND(D50="Regelbedarf",E50&gt;0)</formula>
    </cfRule>
    <cfRule type="expression" dxfId="299" priority="298">
      <formula>D50="Regelbedarf anteilig"</formula>
    </cfRule>
  </conditionalFormatting>
  <conditionalFormatting sqref="E51">
    <cfRule type="expression" dxfId="298" priority="295">
      <formula>AND(D51="Regelbedarf",E51&gt;0)</formula>
    </cfRule>
    <cfRule type="expression" dxfId="297" priority="296">
      <formula>D51="Regelbedarf anteilig"</formula>
    </cfRule>
  </conditionalFormatting>
  <conditionalFormatting sqref="E52">
    <cfRule type="expression" dxfId="296" priority="293">
      <formula>AND(D52="Regelbedarf",E52&gt;0)</formula>
    </cfRule>
    <cfRule type="expression" dxfId="295" priority="294">
      <formula>D52="Regelbedarf anteilig"</formula>
    </cfRule>
  </conditionalFormatting>
  <conditionalFormatting sqref="E53">
    <cfRule type="expression" dxfId="294" priority="291">
      <formula>AND(D53="Regelbedarf",E53&gt;0)</formula>
    </cfRule>
    <cfRule type="expression" dxfId="293" priority="292">
      <formula>D53="Regelbedarf anteilig"</formula>
    </cfRule>
  </conditionalFormatting>
  <conditionalFormatting sqref="E54">
    <cfRule type="expression" dxfId="292" priority="289">
      <formula>AND(D54="Regelbedarf",E54&gt;0)</formula>
    </cfRule>
    <cfRule type="expression" dxfId="291" priority="290">
      <formula>D54="Regelbedarf anteilig"</formula>
    </cfRule>
  </conditionalFormatting>
  <conditionalFormatting sqref="E55">
    <cfRule type="expression" dxfId="290" priority="287">
      <formula>AND(D55="Regelbedarf",E55&gt;0)</formula>
    </cfRule>
    <cfRule type="expression" dxfId="289" priority="288">
      <formula>D55="Regelbedarf anteilig"</formula>
    </cfRule>
  </conditionalFormatting>
  <conditionalFormatting sqref="E56">
    <cfRule type="expression" dxfId="288" priority="285">
      <formula>AND(D56="Regelbedarf",E56&gt;0)</formula>
    </cfRule>
    <cfRule type="expression" dxfId="287" priority="286">
      <formula>D56="Regelbedarf anteilig"</formula>
    </cfRule>
  </conditionalFormatting>
  <conditionalFormatting sqref="E57">
    <cfRule type="expression" dxfId="286" priority="283">
      <formula>AND(D57="Regelbedarf",E57&gt;0)</formula>
    </cfRule>
    <cfRule type="expression" dxfId="285" priority="284">
      <formula>D57="Regelbedarf anteilig"</formula>
    </cfRule>
  </conditionalFormatting>
  <conditionalFormatting sqref="E58">
    <cfRule type="expression" dxfId="284" priority="281">
      <formula>AND(D58="Regelbedarf",E58&gt;0)</formula>
    </cfRule>
    <cfRule type="expression" dxfId="283" priority="282">
      <formula>D58="Regelbedarf anteilig"</formula>
    </cfRule>
  </conditionalFormatting>
  <conditionalFormatting sqref="E59">
    <cfRule type="expression" dxfId="282" priority="279">
      <formula>AND(D59="Regelbedarf",E59&gt;0)</formula>
    </cfRule>
    <cfRule type="expression" dxfId="281" priority="280">
      <formula>D59="Regelbedarf anteilig"</formula>
    </cfRule>
  </conditionalFormatting>
  <conditionalFormatting sqref="E60">
    <cfRule type="expression" dxfId="280" priority="277">
      <formula>AND(D60="Regelbedarf",E60&gt;0)</formula>
    </cfRule>
    <cfRule type="expression" dxfId="279" priority="278">
      <formula>D60="Regelbedarf anteilig"</formula>
    </cfRule>
  </conditionalFormatting>
  <conditionalFormatting sqref="E61">
    <cfRule type="expression" dxfId="278" priority="275">
      <formula>AND(D61="Regelbedarf",E61&gt;0)</formula>
    </cfRule>
    <cfRule type="expression" dxfId="277" priority="276">
      <formula>D61="Regelbedarf anteilig"</formula>
    </cfRule>
  </conditionalFormatting>
  <conditionalFormatting sqref="E62">
    <cfRule type="expression" dxfId="276" priority="273">
      <formula>AND(D62="Regelbedarf",E62&gt;0)</formula>
    </cfRule>
    <cfRule type="expression" dxfId="275" priority="274">
      <formula>D62="Regelbedarf anteilig"</formula>
    </cfRule>
  </conditionalFormatting>
  <conditionalFormatting sqref="E63">
    <cfRule type="expression" dxfId="274" priority="271">
      <formula>AND(D63="Regelbedarf",E63&gt;0)</formula>
    </cfRule>
    <cfRule type="expression" dxfId="273" priority="272">
      <formula>D63="Regelbedarf anteilig"</formula>
    </cfRule>
  </conditionalFormatting>
  <conditionalFormatting sqref="E65">
    <cfRule type="expression" dxfId="272" priority="269">
      <formula>AND(D65="Regelbedarf",E65&gt;0)</formula>
    </cfRule>
    <cfRule type="expression" dxfId="271" priority="270">
      <formula>D65="Regelbedarf anteilig"</formula>
    </cfRule>
  </conditionalFormatting>
  <conditionalFormatting sqref="E66">
    <cfRule type="expression" dxfId="270" priority="267">
      <formula>AND(D66="Regelbedarf",E66&gt;0)</formula>
    </cfRule>
    <cfRule type="expression" dxfId="269" priority="268">
      <formula>D66="Regelbedarf anteilig"</formula>
    </cfRule>
  </conditionalFormatting>
  <conditionalFormatting sqref="E67">
    <cfRule type="expression" dxfId="268" priority="265">
      <formula>AND(D67="Regelbedarf",E67&gt;0)</formula>
    </cfRule>
    <cfRule type="expression" dxfId="267" priority="266">
      <formula>D67="Regelbedarf anteilig"</formula>
    </cfRule>
  </conditionalFormatting>
  <conditionalFormatting sqref="E68">
    <cfRule type="expression" dxfId="266" priority="263">
      <formula>AND(D68="Regelbedarf",E68&gt;0)</formula>
    </cfRule>
    <cfRule type="expression" dxfId="265" priority="264">
      <formula>D68="Regelbedarf anteilig"</formula>
    </cfRule>
  </conditionalFormatting>
  <conditionalFormatting sqref="E69">
    <cfRule type="expression" dxfId="264" priority="261">
      <formula>AND(D69="Regelbedarf",E69&gt;0)</formula>
    </cfRule>
    <cfRule type="expression" dxfId="263" priority="262">
      <formula>D69="Regelbedarf anteilig"</formula>
    </cfRule>
  </conditionalFormatting>
  <conditionalFormatting sqref="E70">
    <cfRule type="expression" dxfId="262" priority="259">
      <formula>AND(D70="Regelbedarf",E70&gt;0)</formula>
    </cfRule>
    <cfRule type="expression" dxfId="261" priority="260">
      <formula>D70="Regelbedarf anteilig"</formula>
    </cfRule>
  </conditionalFormatting>
  <conditionalFormatting sqref="E71">
    <cfRule type="expression" dxfId="260" priority="257">
      <formula>AND(D71="Regelbedarf",E71&gt;0)</formula>
    </cfRule>
    <cfRule type="expression" dxfId="259" priority="258">
      <formula>D71="Regelbedarf anteilig"</formula>
    </cfRule>
  </conditionalFormatting>
  <conditionalFormatting sqref="E73">
    <cfRule type="expression" dxfId="258" priority="255">
      <formula>AND(D73="Regelbedarf",E73&gt;0)</formula>
    </cfRule>
    <cfRule type="expression" dxfId="257" priority="256">
      <formula>D73="Regelbedarf anteilig"</formula>
    </cfRule>
  </conditionalFormatting>
  <conditionalFormatting sqref="E74">
    <cfRule type="expression" dxfId="256" priority="253">
      <formula>AND(D74="Regelbedarf",E74&gt;0)</formula>
    </cfRule>
    <cfRule type="expression" dxfId="255" priority="254">
      <formula>D74="Regelbedarf anteilig"</formula>
    </cfRule>
  </conditionalFormatting>
  <conditionalFormatting sqref="E209">
    <cfRule type="expression" dxfId="254" priority="1">
      <formula>AND(D209="Regelbedarf",E209&gt;0)</formula>
    </cfRule>
    <cfRule type="expression" dxfId="253" priority="2">
      <formula>D209="Regelbedarf anteilig"</formula>
    </cfRule>
  </conditionalFormatting>
  <conditionalFormatting sqref="E75">
    <cfRule type="expression" dxfId="252" priority="249">
      <formula>AND(D75="Regelbedarf",E75&gt;0)</formula>
    </cfRule>
    <cfRule type="expression" dxfId="251" priority="250">
      <formula>D75="Regelbedarf anteilig"</formula>
    </cfRule>
  </conditionalFormatting>
  <conditionalFormatting sqref="E76">
    <cfRule type="expression" dxfId="250" priority="247">
      <formula>AND(D76="Regelbedarf",E76&gt;0)</formula>
    </cfRule>
    <cfRule type="expression" dxfId="249" priority="248">
      <formula>D76="Regelbedarf anteilig"</formula>
    </cfRule>
  </conditionalFormatting>
  <conditionalFormatting sqref="E77">
    <cfRule type="expression" dxfId="248" priority="245">
      <formula>AND(D77="Regelbedarf",E77&gt;0)</formula>
    </cfRule>
    <cfRule type="expression" dxfId="247" priority="246">
      <formula>D77="Regelbedarf anteilig"</formula>
    </cfRule>
  </conditionalFormatting>
  <conditionalFormatting sqref="E78">
    <cfRule type="expression" dxfId="246" priority="243">
      <formula>AND(D78="Regelbedarf",E78&gt;0)</formula>
    </cfRule>
    <cfRule type="expression" dxfId="245" priority="244">
      <formula>D78="Regelbedarf anteilig"</formula>
    </cfRule>
  </conditionalFormatting>
  <conditionalFormatting sqref="E79">
    <cfRule type="expression" dxfId="244" priority="241">
      <formula>AND(D79="Regelbedarf",E79&gt;0)</formula>
    </cfRule>
    <cfRule type="expression" dxfId="243" priority="242">
      <formula>D79="Regelbedarf anteilig"</formula>
    </cfRule>
  </conditionalFormatting>
  <conditionalFormatting sqref="E80">
    <cfRule type="expression" dxfId="242" priority="239">
      <formula>AND(D80="Regelbedarf",E80&gt;0)</formula>
    </cfRule>
    <cfRule type="expression" dxfId="241" priority="240">
      <formula>D80="Regelbedarf anteilig"</formula>
    </cfRule>
  </conditionalFormatting>
  <conditionalFormatting sqref="E81">
    <cfRule type="expression" dxfId="240" priority="237">
      <formula>AND(D81="Regelbedarf",E81&gt;0)</formula>
    </cfRule>
    <cfRule type="expression" dxfId="239" priority="238">
      <formula>D81="Regelbedarf anteilig"</formula>
    </cfRule>
  </conditionalFormatting>
  <conditionalFormatting sqref="E82">
    <cfRule type="expression" dxfId="238" priority="235">
      <formula>AND(D82="Regelbedarf",E82&gt;0)</formula>
    </cfRule>
    <cfRule type="expression" dxfId="237" priority="236">
      <formula>D82="Regelbedarf anteilig"</formula>
    </cfRule>
  </conditionalFormatting>
  <conditionalFormatting sqref="E83">
    <cfRule type="expression" dxfId="236" priority="233">
      <formula>AND(D83="Regelbedarf",E83&gt;0)</formula>
    </cfRule>
    <cfRule type="expression" dxfId="235" priority="234">
      <formula>D83="Regelbedarf anteilig"</formula>
    </cfRule>
  </conditionalFormatting>
  <conditionalFormatting sqref="E84">
    <cfRule type="expression" dxfId="234" priority="231">
      <formula>AND(D84="Regelbedarf",E84&gt;0)</formula>
    </cfRule>
    <cfRule type="expression" dxfId="233" priority="232">
      <formula>D84="Regelbedarf anteilig"</formula>
    </cfRule>
  </conditionalFormatting>
  <conditionalFormatting sqref="E85">
    <cfRule type="expression" dxfId="232" priority="229">
      <formula>AND(D85="Regelbedarf",E85&gt;0)</formula>
    </cfRule>
    <cfRule type="expression" dxfId="231" priority="230">
      <formula>D85="Regelbedarf anteilig"</formula>
    </cfRule>
  </conditionalFormatting>
  <conditionalFormatting sqref="E86">
    <cfRule type="expression" dxfId="230" priority="227">
      <formula>AND(D86="Regelbedarf",E86&gt;0)</formula>
    </cfRule>
    <cfRule type="expression" dxfId="229" priority="228">
      <formula>D86="Regelbedarf anteilig"</formula>
    </cfRule>
  </conditionalFormatting>
  <conditionalFormatting sqref="E87">
    <cfRule type="expression" dxfId="228" priority="225">
      <formula>AND(D87="Regelbedarf",E87&gt;0)</formula>
    </cfRule>
    <cfRule type="expression" dxfId="227" priority="226">
      <formula>D87="Regelbedarf anteilig"</formula>
    </cfRule>
  </conditionalFormatting>
  <conditionalFormatting sqref="E89">
    <cfRule type="expression" dxfId="226" priority="223">
      <formula>AND(D89="Regelbedarf",E89&gt;0)</formula>
    </cfRule>
    <cfRule type="expression" dxfId="225" priority="224">
      <formula>D89="Regelbedarf anteilig"</formula>
    </cfRule>
  </conditionalFormatting>
  <conditionalFormatting sqref="E90">
    <cfRule type="expression" dxfId="224" priority="221">
      <formula>AND(D90="Regelbedarf",E90&gt;0)</formula>
    </cfRule>
    <cfRule type="expression" dxfId="223" priority="222">
      <formula>D90="Regelbedarf anteilig"</formula>
    </cfRule>
  </conditionalFormatting>
  <conditionalFormatting sqref="E91">
    <cfRule type="expression" dxfId="222" priority="219">
      <formula>AND(D91="Regelbedarf",E91&gt;0)</formula>
    </cfRule>
    <cfRule type="expression" dxfId="221" priority="220">
      <formula>D91="Regelbedarf anteilig"</formula>
    </cfRule>
  </conditionalFormatting>
  <conditionalFormatting sqref="E92">
    <cfRule type="expression" dxfId="220" priority="217">
      <formula>AND(D92="Regelbedarf",E92&gt;0)</formula>
    </cfRule>
    <cfRule type="expression" dxfId="219" priority="218">
      <formula>D92="Regelbedarf anteilig"</formula>
    </cfRule>
  </conditionalFormatting>
  <conditionalFormatting sqref="E93">
    <cfRule type="expression" dxfId="218" priority="215">
      <formula>AND(D93="Regelbedarf",E93&gt;0)</formula>
    </cfRule>
    <cfRule type="expression" dxfId="217" priority="216">
      <formula>D93="Regelbedarf anteilig"</formula>
    </cfRule>
  </conditionalFormatting>
  <conditionalFormatting sqref="E94">
    <cfRule type="expression" dxfId="216" priority="213">
      <formula>AND(D94="Regelbedarf",E94&gt;0)</formula>
    </cfRule>
    <cfRule type="expression" dxfId="215" priority="214">
      <formula>D94="Regelbedarf anteilig"</formula>
    </cfRule>
  </conditionalFormatting>
  <conditionalFormatting sqref="E95">
    <cfRule type="expression" dxfId="214" priority="211">
      <formula>AND(D95="Regelbedarf",E95&gt;0)</formula>
    </cfRule>
    <cfRule type="expression" dxfId="213" priority="212">
      <formula>D95="Regelbedarf anteilig"</formula>
    </cfRule>
  </conditionalFormatting>
  <conditionalFormatting sqref="E96">
    <cfRule type="expression" dxfId="212" priority="209">
      <formula>AND(D96="Regelbedarf",E96&gt;0)</formula>
    </cfRule>
    <cfRule type="expression" dxfId="211" priority="210">
      <formula>D96="Regelbedarf anteilig"</formula>
    </cfRule>
  </conditionalFormatting>
  <conditionalFormatting sqref="E97">
    <cfRule type="expression" dxfId="210" priority="207">
      <formula>AND(D97="Regelbedarf",E97&gt;0)</formula>
    </cfRule>
    <cfRule type="expression" dxfId="209" priority="208">
      <formula>D97="Regelbedarf anteilig"</formula>
    </cfRule>
  </conditionalFormatting>
  <conditionalFormatting sqref="E98">
    <cfRule type="expression" dxfId="208" priority="205">
      <formula>AND(D98="Regelbedarf",E98&gt;0)</formula>
    </cfRule>
    <cfRule type="expression" dxfId="207" priority="206">
      <formula>D98="Regelbedarf anteilig"</formula>
    </cfRule>
  </conditionalFormatting>
  <conditionalFormatting sqref="E99">
    <cfRule type="expression" dxfId="206" priority="203">
      <formula>AND(D99="Regelbedarf",E99&gt;0)</formula>
    </cfRule>
    <cfRule type="expression" dxfId="205" priority="204">
      <formula>D99="Regelbedarf anteilig"</formula>
    </cfRule>
  </conditionalFormatting>
  <conditionalFormatting sqref="E100">
    <cfRule type="expression" dxfId="204" priority="201">
      <formula>AND(D100="Regelbedarf",E100&gt;0)</formula>
    </cfRule>
    <cfRule type="expression" dxfId="203" priority="202">
      <formula>D100="Regelbedarf anteilig"</formula>
    </cfRule>
  </conditionalFormatting>
  <conditionalFormatting sqref="E101">
    <cfRule type="expression" dxfId="202" priority="199">
      <formula>AND(D101="Regelbedarf",E101&gt;0)</formula>
    </cfRule>
    <cfRule type="expression" dxfId="201" priority="200">
      <formula>D101="Regelbedarf anteilig"</formula>
    </cfRule>
  </conditionalFormatting>
  <conditionalFormatting sqref="E102">
    <cfRule type="expression" dxfId="200" priority="197">
      <formula>AND(D102="Regelbedarf",E102&gt;0)</formula>
    </cfRule>
    <cfRule type="expression" dxfId="199" priority="198">
      <formula>D102="Regelbedarf anteilig"</formula>
    </cfRule>
  </conditionalFormatting>
  <conditionalFormatting sqref="E103">
    <cfRule type="expression" dxfId="198" priority="195">
      <formula>AND(D103="Regelbedarf",E103&gt;0)</formula>
    </cfRule>
    <cfRule type="expression" dxfId="197" priority="196">
      <formula>D103="Regelbedarf anteilig"</formula>
    </cfRule>
  </conditionalFormatting>
  <conditionalFormatting sqref="E104">
    <cfRule type="expression" dxfId="196" priority="193">
      <formula>AND(D104="Regelbedarf",E104&gt;0)</formula>
    </cfRule>
    <cfRule type="expression" dxfId="195" priority="194">
      <formula>D104="Regelbedarf anteilig"</formula>
    </cfRule>
  </conditionalFormatting>
  <conditionalFormatting sqref="E105">
    <cfRule type="expression" dxfId="194" priority="191">
      <formula>AND(D105="Regelbedarf",E105&gt;0)</formula>
    </cfRule>
    <cfRule type="expression" dxfId="193" priority="192">
      <formula>D105="Regelbedarf anteilig"</formula>
    </cfRule>
  </conditionalFormatting>
  <conditionalFormatting sqref="E107">
    <cfRule type="expression" dxfId="192" priority="189">
      <formula>AND(D107="Regelbedarf",E107&gt;0)</formula>
    </cfRule>
    <cfRule type="expression" dxfId="191" priority="190">
      <formula>D107="Regelbedarf anteilig"</formula>
    </cfRule>
  </conditionalFormatting>
  <conditionalFormatting sqref="E108">
    <cfRule type="expression" dxfId="190" priority="187">
      <formula>AND(D108="Regelbedarf",E108&gt;0)</formula>
    </cfRule>
    <cfRule type="expression" dxfId="189" priority="188">
      <formula>D108="Regelbedarf anteilig"</formula>
    </cfRule>
  </conditionalFormatting>
  <conditionalFormatting sqref="E109">
    <cfRule type="expression" dxfId="188" priority="185">
      <formula>AND(D109="Regelbedarf",E109&gt;0)</formula>
    </cfRule>
    <cfRule type="expression" dxfId="187" priority="186">
      <formula>D109="Regelbedarf anteilig"</formula>
    </cfRule>
  </conditionalFormatting>
  <conditionalFormatting sqref="E110">
    <cfRule type="expression" dxfId="186" priority="183">
      <formula>AND(D110="Regelbedarf",E110&gt;0)</formula>
    </cfRule>
    <cfRule type="expression" dxfId="185" priority="184">
      <formula>D110="Regelbedarf anteilig"</formula>
    </cfRule>
  </conditionalFormatting>
  <conditionalFormatting sqref="E111">
    <cfRule type="expression" dxfId="184" priority="181">
      <formula>AND(D111="Regelbedarf",E111&gt;0)</formula>
    </cfRule>
    <cfRule type="expression" dxfId="183" priority="182">
      <formula>D111="Regelbedarf anteilig"</formula>
    </cfRule>
  </conditionalFormatting>
  <conditionalFormatting sqref="E112">
    <cfRule type="expression" dxfId="182" priority="179">
      <formula>AND(D112="Regelbedarf",E112&gt;0)</formula>
    </cfRule>
    <cfRule type="expression" dxfId="181" priority="180">
      <formula>D112="Regelbedarf anteilig"</formula>
    </cfRule>
  </conditionalFormatting>
  <conditionalFormatting sqref="E113">
    <cfRule type="expression" dxfId="180" priority="177">
      <formula>AND(D113="Regelbedarf",E113&gt;0)</formula>
    </cfRule>
    <cfRule type="expression" dxfId="179" priority="178">
      <formula>D113="Regelbedarf anteilig"</formula>
    </cfRule>
  </conditionalFormatting>
  <conditionalFormatting sqref="E115">
    <cfRule type="expression" dxfId="178" priority="175">
      <formula>AND(D115="Regelbedarf",E115&gt;0)</formula>
    </cfRule>
    <cfRule type="expression" dxfId="177" priority="176">
      <formula>D115="Regelbedarf anteilig"</formula>
    </cfRule>
  </conditionalFormatting>
  <conditionalFormatting sqref="E116">
    <cfRule type="expression" dxfId="176" priority="173">
      <formula>AND(D116="Regelbedarf",E116&gt;0)</formula>
    </cfRule>
    <cfRule type="expression" dxfId="175" priority="174">
      <formula>D116="Regelbedarf anteilig"</formula>
    </cfRule>
  </conditionalFormatting>
  <conditionalFormatting sqref="E117">
    <cfRule type="expression" dxfId="174" priority="171">
      <formula>AND(D117="Regelbedarf",E117&gt;0)</formula>
    </cfRule>
    <cfRule type="expression" dxfId="173" priority="172">
      <formula>D117="Regelbedarf anteilig"</formula>
    </cfRule>
  </conditionalFormatting>
  <conditionalFormatting sqref="E118">
    <cfRule type="expression" dxfId="172" priority="169">
      <formula>AND(D118="Regelbedarf",E118&gt;0)</formula>
    </cfRule>
    <cfRule type="expression" dxfId="171" priority="170">
      <formula>D118="Regelbedarf anteilig"</formula>
    </cfRule>
  </conditionalFormatting>
  <conditionalFormatting sqref="E119">
    <cfRule type="expression" dxfId="170" priority="167">
      <formula>AND(D119="Regelbedarf",E119&gt;0)</formula>
    </cfRule>
    <cfRule type="expression" dxfId="169" priority="168">
      <formula>D119="Regelbedarf anteilig"</formula>
    </cfRule>
  </conditionalFormatting>
  <conditionalFormatting sqref="E120">
    <cfRule type="expression" dxfId="168" priority="165">
      <formula>AND(D120="Regelbedarf",E120&gt;0)</formula>
    </cfRule>
    <cfRule type="expression" dxfId="167" priority="166">
      <formula>D120="Regelbedarf anteilig"</formula>
    </cfRule>
  </conditionalFormatting>
  <conditionalFormatting sqref="E121">
    <cfRule type="expression" dxfId="166" priority="163">
      <formula>AND(D121="Regelbedarf",E121&gt;0)</formula>
    </cfRule>
    <cfRule type="expression" dxfId="165" priority="164">
      <formula>D121="Regelbedarf anteilig"</formula>
    </cfRule>
  </conditionalFormatting>
  <conditionalFormatting sqref="E122">
    <cfRule type="expression" dxfId="164" priority="161">
      <formula>AND(D122="Regelbedarf",E122&gt;0)</formula>
    </cfRule>
    <cfRule type="expression" dxfId="163" priority="162">
      <formula>D122="Regelbedarf anteilig"</formula>
    </cfRule>
  </conditionalFormatting>
  <conditionalFormatting sqref="E123">
    <cfRule type="expression" dxfId="162" priority="159">
      <formula>AND(D123="Regelbedarf",E123&gt;0)</formula>
    </cfRule>
    <cfRule type="expression" dxfId="161" priority="160">
      <formula>D123="Regelbedarf anteilig"</formula>
    </cfRule>
  </conditionalFormatting>
  <conditionalFormatting sqref="E124">
    <cfRule type="expression" dxfId="160" priority="157">
      <formula>AND(D124="Regelbedarf",E124&gt;0)</formula>
    </cfRule>
    <cfRule type="expression" dxfId="159" priority="158">
      <formula>D124="Regelbedarf anteilig"</formula>
    </cfRule>
  </conditionalFormatting>
  <conditionalFormatting sqref="E125">
    <cfRule type="expression" dxfId="158" priority="155">
      <formula>AND(D125="Regelbedarf",E125&gt;0)</formula>
    </cfRule>
    <cfRule type="expression" dxfId="157" priority="156">
      <formula>D125="Regelbedarf anteilig"</formula>
    </cfRule>
  </conditionalFormatting>
  <conditionalFormatting sqref="E126">
    <cfRule type="expression" dxfId="156" priority="153">
      <formula>AND(D126="Regelbedarf",E126&gt;0)</formula>
    </cfRule>
    <cfRule type="expression" dxfId="155" priority="154">
      <formula>D126="Regelbedarf anteilig"</formula>
    </cfRule>
  </conditionalFormatting>
  <conditionalFormatting sqref="E127">
    <cfRule type="expression" dxfId="154" priority="151">
      <formula>AND(D127="Regelbedarf",E127&gt;0)</formula>
    </cfRule>
    <cfRule type="expression" dxfId="153" priority="152">
      <formula>D127="Regelbedarf anteilig"</formula>
    </cfRule>
  </conditionalFormatting>
  <conditionalFormatting sqref="E128">
    <cfRule type="expression" dxfId="152" priority="149">
      <formula>AND(D128="Regelbedarf",E128&gt;0)</formula>
    </cfRule>
    <cfRule type="expression" dxfId="151" priority="150">
      <formula>D128="Regelbedarf anteilig"</formula>
    </cfRule>
  </conditionalFormatting>
  <conditionalFormatting sqref="E129">
    <cfRule type="expression" dxfId="150" priority="147">
      <formula>AND(D129="Regelbedarf",E129&gt;0)</formula>
    </cfRule>
    <cfRule type="expression" dxfId="149" priority="148">
      <formula>D129="Regelbedarf anteilig"</formula>
    </cfRule>
  </conditionalFormatting>
  <conditionalFormatting sqref="E131">
    <cfRule type="expression" dxfId="148" priority="145">
      <formula>AND(D131="Regelbedarf",E131&gt;0)</formula>
    </cfRule>
    <cfRule type="expression" dxfId="147" priority="146">
      <formula>D131="Regelbedarf anteilig"</formula>
    </cfRule>
  </conditionalFormatting>
  <conditionalFormatting sqref="E132">
    <cfRule type="expression" dxfId="146" priority="143">
      <formula>AND(D132="Regelbedarf",E132&gt;0)</formula>
    </cfRule>
    <cfRule type="expression" dxfId="145" priority="144">
      <formula>D132="Regelbedarf anteilig"</formula>
    </cfRule>
  </conditionalFormatting>
  <conditionalFormatting sqref="E133">
    <cfRule type="expression" dxfId="144" priority="141">
      <formula>AND(D133="Regelbedarf",E133&gt;0)</formula>
    </cfRule>
    <cfRule type="expression" dxfId="143" priority="142">
      <formula>D133="Regelbedarf anteilig"</formula>
    </cfRule>
  </conditionalFormatting>
  <conditionalFormatting sqref="E134">
    <cfRule type="expression" dxfId="142" priority="139">
      <formula>AND(D134="Regelbedarf",E134&gt;0)</formula>
    </cfRule>
    <cfRule type="expression" dxfId="141" priority="140">
      <formula>D134="Regelbedarf anteilig"</formula>
    </cfRule>
  </conditionalFormatting>
  <conditionalFormatting sqref="E135">
    <cfRule type="expression" dxfId="140" priority="137">
      <formula>AND(D135="Regelbedarf",E135&gt;0)</formula>
    </cfRule>
    <cfRule type="expression" dxfId="139" priority="138">
      <formula>D135="Regelbedarf anteilig"</formula>
    </cfRule>
  </conditionalFormatting>
  <conditionalFormatting sqref="E136">
    <cfRule type="expression" dxfId="138" priority="135">
      <formula>AND(D136="Regelbedarf",E136&gt;0)</formula>
    </cfRule>
    <cfRule type="expression" dxfId="137" priority="136">
      <formula>D136="Regelbedarf anteilig"</formula>
    </cfRule>
  </conditionalFormatting>
  <conditionalFormatting sqref="E137">
    <cfRule type="expression" dxfId="136" priority="133">
      <formula>AND(D137="Regelbedarf",E137&gt;0)</formula>
    </cfRule>
    <cfRule type="expression" dxfId="135" priority="134">
      <formula>D137="Regelbedarf anteilig"</formula>
    </cfRule>
  </conditionalFormatting>
  <conditionalFormatting sqref="E138">
    <cfRule type="expression" dxfId="134" priority="131">
      <formula>AND(D138="Regelbedarf",E138&gt;0)</formula>
    </cfRule>
    <cfRule type="expression" dxfId="133" priority="132">
      <formula>D138="Regelbedarf anteilig"</formula>
    </cfRule>
  </conditionalFormatting>
  <conditionalFormatting sqref="E139">
    <cfRule type="expression" dxfId="132" priority="129">
      <formula>AND(D139="Regelbedarf",E139&gt;0)</formula>
    </cfRule>
    <cfRule type="expression" dxfId="131" priority="130">
      <formula>D139="Regelbedarf anteilig"</formula>
    </cfRule>
  </conditionalFormatting>
  <conditionalFormatting sqref="E140">
    <cfRule type="expression" dxfId="130" priority="127">
      <formula>AND(D140="Regelbedarf",E140&gt;0)</formula>
    </cfRule>
    <cfRule type="expression" dxfId="129" priority="128">
      <formula>D140="Regelbedarf anteilig"</formula>
    </cfRule>
  </conditionalFormatting>
  <conditionalFormatting sqref="E141">
    <cfRule type="expression" dxfId="128" priority="125">
      <formula>AND(D141="Regelbedarf",E141&gt;0)</formula>
    </cfRule>
    <cfRule type="expression" dxfId="127" priority="126">
      <formula>D141="Regelbedarf anteilig"</formula>
    </cfRule>
  </conditionalFormatting>
  <conditionalFormatting sqref="E142">
    <cfRule type="expression" dxfId="126" priority="123">
      <formula>AND(D142="Regelbedarf",E142&gt;0)</formula>
    </cfRule>
    <cfRule type="expression" dxfId="125" priority="124">
      <formula>D142="Regelbedarf anteilig"</formula>
    </cfRule>
  </conditionalFormatting>
  <conditionalFormatting sqref="E144">
    <cfRule type="expression" dxfId="124" priority="121">
      <formula>AND(D144="Regelbedarf",E144&gt;0)</formula>
    </cfRule>
    <cfRule type="expression" dxfId="123" priority="122">
      <formula>D144="Regelbedarf anteilig"</formula>
    </cfRule>
  </conditionalFormatting>
  <conditionalFormatting sqref="E145">
    <cfRule type="expression" dxfId="122" priority="119">
      <formula>AND(D145="Regelbedarf",E145&gt;0)</formula>
    </cfRule>
    <cfRule type="expression" dxfId="121" priority="120">
      <formula>D145="Regelbedarf anteilig"</formula>
    </cfRule>
  </conditionalFormatting>
  <conditionalFormatting sqref="E146">
    <cfRule type="expression" dxfId="120" priority="117">
      <formula>AND(D146="Regelbedarf",E146&gt;0)</formula>
    </cfRule>
    <cfRule type="expression" dxfId="119" priority="118">
      <formula>D146="Regelbedarf anteilig"</formula>
    </cfRule>
  </conditionalFormatting>
  <conditionalFormatting sqref="E147">
    <cfRule type="expression" dxfId="118" priority="115">
      <formula>AND(D147="Regelbedarf",E147&gt;0)</formula>
    </cfRule>
    <cfRule type="expression" dxfId="117" priority="116">
      <formula>D147="Regelbedarf anteilig"</formula>
    </cfRule>
  </conditionalFormatting>
  <conditionalFormatting sqref="E148">
    <cfRule type="expression" dxfId="116" priority="113">
      <formula>AND(D148="Regelbedarf",E148&gt;0)</formula>
    </cfRule>
    <cfRule type="expression" dxfId="115" priority="114">
      <formula>D148="Regelbedarf anteilig"</formula>
    </cfRule>
  </conditionalFormatting>
  <conditionalFormatting sqref="E149">
    <cfRule type="expression" dxfId="114" priority="111">
      <formula>AND(D149="Regelbedarf",E149&gt;0)</formula>
    </cfRule>
    <cfRule type="expression" dxfId="113" priority="112">
      <formula>D149="Regelbedarf anteilig"</formula>
    </cfRule>
  </conditionalFormatting>
  <conditionalFormatting sqref="E150">
    <cfRule type="expression" dxfId="112" priority="109">
      <formula>AND(D150="Regelbedarf",E150&gt;0)</formula>
    </cfRule>
    <cfRule type="expression" dxfId="111" priority="110">
      <formula>D150="Regelbedarf anteilig"</formula>
    </cfRule>
  </conditionalFormatting>
  <conditionalFormatting sqref="E151">
    <cfRule type="expression" dxfId="110" priority="107">
      <formula>AND(D151="Regelbedarf",E151&gt;0)</formula>
    </cfRule>
    <cfRule type="expression" dxfId="109" priority="108">
      <formula>D151="Regelbedarf anteilig"</formula>
    </cfRule>
  </conditionalFormatting>
  <conditionalFormatting sqref="E153">
    <cfRule type="expression" dxfId="108" priority="105">
      <formula>AND(D153="Regelbedarf",E153&gt;0)</formula>
    </cfRule>
    <cfRule type="expression" dxfId="107" priority="106">
      <formula>D153="Regelbedarf anteilig"</formula>
    </cfRule>
  </conditionalFormatting>
  <conditionalFormatting sqref="E154">
    <cfRule type="expression" dxfId="106" priority="103">
      <formula>AND(D154="Regelbedarf",E154&gt;0)</formula>
    </cfRule>
    <cfRule type="expression" dxfId="105" priority="104">
      <formula>D154="Regelbedarf anteilig"</formula>
    </cfRule>
  </conditionalFormatting>
  <conditionalFormatting sqref="E155">
    <cfRule type="expression" dxfId="104" priority="101">
      <formula>AND(D155="Regelbedarf",E155&gt;0)</formula>
    </cfRule>
    <cfRule type="expression" dxfId="103" priority="102">
      <formula>D155="Regelbedarf anteilig"</formula>
    </cfRule>
  </conditionalFormatting>
  <conditionalFormatting sqref="E156">
    <cfRule type="expression" dxfId="102" priority="99">
      <formula>AND(D156="Regelbedarf",E156&gt;0)</formula>
    </cfRule>
    <cfRule type="expression" dxfId="101" priority="100">
      <formula>D156="Regelbedarf anteilig"</formula>
    </cfRule>
  </conditionalFormatting>
  <conditionalFormatting sqref="E157">
    <cfRule type="expression" dxfId="100" priority="97">
      <formula>AND(D157="Regelbedarf",E157&gt;0)</formula>
    </cfRule>
    <cfRule type="expression" dxfId="99" priority="98">
      <formula>D157="Regelbedarf anteilig"</formula>
    </cfRule>
  </conditionalFormatting>
  <conditionalFormatting sqref="E158">
    <cfRule type="expression" dxfId="98" priority="95">
      <formula>AND(D158="Regelbedarf",E158&gt;0)</formula>
    </cfRule>
    <cfRule type="expression" dxfId="97" priority="96">
      <formula>D158="Regelbedarf anteilig"</formula>
    </cfRule>
  </conditionalFormatting>
  <conditionalFormatting sqref="E160">
    <cfRule type="expression" dxfId="96" priority="93">
      <formula>AND(D160="Regelbedarf",E160&gt;0)</formula>
    </cfRule>
    <cfRule type="expression" dxfId="95" priority="94">
      <formula>D160="Regelbedarf anteilig"</formula>
    </cfRule>
  </conditionalFormatting>
  <conditionalFormatting sqref="E161">
    <cfRule type="expression" dxfId="94" priority="91">
      <formula>AND(D161="Regelbedarf",E161&gt;0)</formula>
    </cfRule>
    <cfRule type="expression" dxfId="93" priority="92">
      <formula>D161="Regelbedarf anteilig"</formula>
    </cfRule>
  </conditionalFormatting>
  <conditionalFormatting sqref="E162">
    <cfRule type="expression" dxfId="92" priority="89">
      <formula>AND(D162="Regelbedarf",E162&gt;0)</formula>
    </cfRule>
    <cfRule type="expression" dxfId="91" priority="90">
      <formula>D162="Regelbedarf anteilig"</formula>
    </cfRule>
  </conditionalFormatting>
  <conditionalFormatting sqref="E163">
    <cfRule type="expression" dxfId="90" priority="87">
      <formula>AND(D163="Regelbedarf",E163&gt;0)</formula>
    </cfRule>
    <cfRule type="expression" dxfId="89" priority="88">
      <formula>D163="Regelbedarf anteilig"</formula>
    </cfRule>
  </conditionalFormatting>
  <conditionalFormatting sqref="E164">
    <cfRule type="expression" dxfId="88" priority="85">
      <formula>AND(D164="Regelbedarf",E164&gt;0)</formula>
    </cfRule>
    <cfRule type="expression" dxfId="87" priority="86">
      <formula>D164="Regelbedarf anteilig"</formula>
    </cfRule>
  </conditionalFormatting>
  <conditionalFormatting sqref="E165">
    <cfRule type="expression" dxfId="86" priority="83">
      <formula>AND(D165="Regelbedarf",E165&gt;0)</formula>
    </cfRule>
    <cfRule type="expression" dxfId="85" priority="84">
      <formula>D165="Regelbedarf anteilig"</formula>
    </cfRule>
  </conditionalFormatting>
  <conditionalFormatting sqref="E166">
    <cfRule type="expression" dxfId="84" priority="81">
      <formula>AND(D166="Regelbedarf",E166&gt;0)</formula>
    </cfRule>
    <cfRule type="expression" dxfId="83" priority="82">
      <formula>D166="Regelbedarf anteilig"</formula>
    </cfRule>
  </conditionalFormatting>
  <conditionalFormatting sqref="E167">
    <cfRule type="expression" dxfId="82" priority="79">
      <formula>AND(D167="Regelbedarf",E167&gt;0)</formula>
    </cfRule>
    <cfRule type="expression" dxfId="81" priority="80">
      <formula>D167="Regelbedarf anteilig"</formula>
    </cfRule>
  </conditionalFormatting>
  <conditionalFormatting sqref="E168">
    <cfRule type="expression" dxfId="80" priority="77">
      <formula>AND(D168="Regelbedarf",E168&gt;0)</formula>
    </cfRule>
    <cfRule type="expression" dxfId="79" priority="78">
      <formula>D168="Regelbedarf anteilig"</formula>
    </cfRule>
  </conditionalFormatting>
  <conditionalFormatting sqref="E170">
    <cfRule type="expression" dxfId="78" priority="75">
      <formula>AND(D170="Regelbedarf",E170&gt;0)</formula>
    </cfRule>
    <cfRule type="expression" dxfId="77" priority="76">
      <formula>D170="Regelbedarf anteilig"</formula>
    </cfRule>
  </conditionalFormatting>
  <conditionalFormatting sqref="E171">
    <cfRule type="expression" dxfId="76" priority="73">
      <formula>AND(D171="Regelbedarf",E171&gt;0)</formula>
    </cfRule>
    <cfRule type="expression" dxfId="75" priority="74">
      <formula>D171="Regelbedarf anteilig"</formula>
    </cfRule>
  </conditionalFormatting>
  <conditionalFormatting sqref="E172">
    <cfRule type="expression" dxfId="74" priority="71">
      <formula>AND(D172="Regelbedarf",E172&gt;0)</formula>
    </cfRule>
    <cfRule type="expression" dxfId="73" priority="72">
      <formula>D172="Regelbedarf anteilig"</formula>
    </cfRule>
  </conditionalFormatting>
  <conditionalFormatting sqref="E173">
    <cfRule type="expression" dxfId="72" priority="69">
      <formula>AND(D173="Regelbedarf",E173&gt;0)</formula>
    </cfRule>
    <cfRule type="expression" dxfId="71" priority="70">
      <formula>D173="Regelbedarf anteilig"</formula>
    </cfRule>
  </conditionalFormatting>
  <conditionalFormatting sqref="E174">
    <cfRule type="expression" dxfId="70" priority="67">
      <formula>AND(D174="Regelbedarf",E174&gt;0)</formula>
    </cfRule>
    <cfRule type="expression" dxfId="69" priority="68">
      <formula>D174="Regelbedarf anteilig"</formula>
    </cfRule>
  </conditionalFormatting>
  <conditionalFormatting sqref="E175">
    <cfRule type="expression" dxfId="68" priority="65">
      <formula>AND(D175="Regelbedarf",E175&gt;0)</formula>
    </cfRule>
    <cfRule type="expression" dxfId="67" priority="66">
      <formula>D175="Regelbedarf anteilig"</formula>
    </cfRule>
  </conditionalFormatting>
  <conditionalFormatting sqref="E176">
    <cfRule type="expression" dxfId="66" priority="63">
      <formula>AND(D176="Regelbedarf",E176&gt;0)</formula>
    </cfRule>
    <cfRule type="expression" dxfId="65" priority="64">
      <formula>D176="Regelbedarf anteilig"</formula>
    </cfRule>
  </conditionalFormatting>
  <conditionalFormatting sqref="E177">
    <cfRule type="expression" dxfId="64" priority="61">
      <formula>AND(D177="Regelbedarf",E177&gt;0)</formula>
    </cfRule>
    <cfRule type="expression" dxfId="63" priority="62">
      <formula>D177="Regelbedarf anteilig"</formula>
    </cfRule>
  </conditionalFormatting>
  <conditionalFormatting sqref="E178">
    <cfRule type="expression" dxfId="62" priority="59">
      <formula>AND(D178="Regelbedarf",E178&gt;0)</formula>
    </cfRule>
    <cfRule type="expression" dxfId="61" priority="60">
      <formula>D178="Regelbedarf anteilig"</formula>
    </cfRule>
  </conditionalFormatting>
  <conditionalFormatting sqref="E179">
    <cfRule type="expression" dxfId="60" priority="57">
      <formula>AND(D179="Regelbedarf",E179&gt;0)</formula>
    </cfRule>
    <cfRule type="expression" dxfId="59" priority="58">
      <formula>D179="Regelbedarf anteilig"</formula>
    </cfRule>
  </conditionalFormatting>
  <conditionalFormatting sqref="E180">
    <cfRule type="expression" dxfId="58" priority="55">
      <formula>AND(D180="Regelbedarf",E180&gt;0)</formula>
    </cfRule>
    <cfRule type="expression" dxfId="57" priority="56">
      <formula>D180="Regelbedarf anteilig"</formula>
    </cfRule>
  </conditionalFormatting>
  <conditionalFormatting sqref="E181">
    <cfRule type="expression" dxfId="56" priority="53">
      <formula>AND(D181="Regelbedarf",E181&gt;0)</formula>
    </cfRule>
    <cfRule type="expression" dxfId="55" priority="54">
      <formula>D181="Regelbedarf anteilig"</formula>
    </cfRule>
  </conditionalFormatting>
  <conditionalFormatting sqref="E182">
    <cfRule type="expression" dxfId="54" priority="51">
      <formula>AND(D182="Regelbedarf",E182&gt;0)</formula>
    </cfRule>
    <cfRule type="expression" dxfId="53" priority="52">
      <formula>D182="Regelbedarf anteilig"</formula>
    </cfRule>
  </conditionalFormatting>
  <conditionalFormatting sqref="E183">
    <cfRule type="expression" dxfId="52" priority="49">
      <formula>AND(D183="Regelbedarf",E183&gt;0)</formula>
    </cfRule>
    <cfRule type="expression" dxfId="51" priority="50">
      <formula>D183="Regelbedarf anteilig"</formula>
    </cfRule>
  </conditionalFormatting>
  <conditionalFormatting sqref="E184">
    <cfRule type="expression" dxfId="50" priority="47">
      <formula>AND(D184="Regelbedarf",E184&gt;0)</formula>
    </cfRule>
    <cfRule type="expression" dxfId="49" priority="48">
      <formula>D184="Regelbedarf anteilig"</formula>
    </cfRule>
  </conditionalFormatting>
  <conditionalFormatting sqref="E185">
    <cfRule type="expression" dxfId="48" priority="45">
      <formula>AND(D185="Regelbedarf",E185&gt;0)</formula>
    </cfRule>
    <cfRule type="expression" dxfId="47" priority="46">
      <formula>D185="Regelbedarf anteilig"</formula>
    </cfRule>
  </conditionalFormatting>
  <conditionalFormatting sqref="E186">
    <cfRule type="expression" dxfId="46" priority="43">
      <formula>AND(D186="Regelbedarf",E186&gt;0)</formula>
    </cfRule>
    <cfRule type="expression" dxfId="45" priority="44">
      <formula>D186="Regelbedarf anteilig"</formula>
    </cfRule>
  </conditionalFormatting>
  <conditionalFormatting sqref="E187">
    <cfRule type="expression" dxfId="44" priority="41">
      <formula>AND(D187="Regelbedarf",E187&gt;0)</formula>
    </cfRule>
    <cfRule type="expression" dxfId="43" priority="42">
      <formula>D187="Regelbedarf anteilig"</formula>
    </cfRule>
  </conditionalFormatting>
  <conditionalFormatting sqref="E188">
    <cfRule type="expression" dxfId="42" priority="39">
      <formula>AND(D188="Regelbedarf",E188&gt;0)</formula>
    </cfRule>
    <cfRule type="expression" dxfId="41" priority="40">
      <formula>D188="Regelbedarf anteilig"</formula>
    </cfRule>
  </conditionalFormatting>
  <conditionalFormatting sqref="E189">
    <cfRule type="expression" dxfId="40" priority="37">
      <formula>AND(D189="Regelbedarf",E189&gt;0)</formula>
    </cfRule>
    <cfRule type="expression" dxfId="39" priority="38">
      <formula>D189="Regelbedarf anteilig"</formula>
    </cfRule>
  </conditionalFormatting>
  <conditionalFormatting sqref="E190">
    <cfRule type="expression" dxfId="38" priority="35">
      <formula>AND(D190="Regelbedarf",E190&gt;0)</formula>
    </cfRule>
    <cfRule type="expression" dxfId="37" priority="36">
      <formula>D190="Regelbedarf anteilig"</formula>
    </cfRule>
  </conditionalFormatting>
  <conditionalFormatting sqref="E191">
    <cfRule type="expression" dxfId="36" priority="33">
      <formula>AND(D191="Regelbedarf",E191&gt;0)</formula>
    </cfRule>
    <cfRule type="expression" dxfId="35" priority="34">
      <formula>D191="Regelbedarf anteilig"</formula>
    </cfRule>
  </conditionalFormatting>
  <conditionalFormatting sqref="E192">
    <cfRule type="expression" dxfId="34" priority="31">
      <formula>AND(D192="Regelbedarf",E192&gt;0)</formula>
    </cfRule>
    <cfRule type="expression" dxfId="33" priority="32">
      <formula>D192="Regelbedarf anteilig"</formula>
    </cfRule>
  </conditionalFormatting>
  <conditionalFormatting sqref="E193">
    <cfRule type="expression" dxfId="32" priority="29">
      <formula>AND(D193="Regelbedarf",E193&gt;0)</formula>
    </cfRule>
    <cfRule type="expression" dxfId="31" priority="30">
      <formula>D193="Regelbedarf anteilig"</formula>
    </cfRule>
  </conditionalFormatting>
  <conditionalFormatting sqref="E194">
    <cfRule type="expression" dxfId="30" priority="27">
      <formula>AND(D194="Regelbedarf",E194&gt;0)</formula>
    </cfRule>
    <cfRule type="expression" dxfId="29" priority="28">
      <formula>D194="Regelbedarf anteilig"</formula>
    </cfRule>
  </conditionalFormatting>
  <conditionalFormatting sqref="E195">
    <cfRule type="expression" dxfId="28" priority="25">
      <formula>AND(D195="Regelbedarf",E195&gt;0)</formula>
    </cfRule>
    <cfRule type="expression" dxfId="27" priority="26">
      <formula>D195="Regelbedarf anteilig"</formula>
    </cfRule>
  </conditionalFormatting>
  <conditionalFormatting sqref="E196">
    <cfRule type="expression" dxfId="26" priority="23">
      <formula>AND(D196="Regelbedarf",E196&gt;0)</formula>
    </cfRule>
    <cfRule type="expression" dxfId="25" priority="24">
      <formula>D196="Regelbedarf anteilig"</formula>
    </cfRule>
  </conditionalFormatting>
  <conditionalFormatting sqref="E197">
    <cfRule type="expression" dxfId="24" priority="21">
      <formula>AND(D197="Regelbedarf",E197&gt;0)</formula>
    </cfRule>
    <cfRule type="expression" dxfId="23" priority="22">
      <formula>D197="Regelbedarf anteilig"</formula>
    </cfRule>
  </conditionalFormatting>
  <conditionalFormatting sqref="E198">
    <cfRule type="expression" dxfId="22" priority="19">
      <formula>AND(D198="Regelbedarf",E198&gt;0)</formula>
    </cfRule>
    <cfRule type="expression" dxfId="21" priority="20">
      <formula>D198="Regelbedarf anteilig"</formula>
    </cfRule>
  </conditionalFormatting>
  <conditionalFormatting sqref="E200">
    <cfRule type="expression" dxfId="20" priority="17">
      <formula>AND(D200="Regelbedarf",E200&gt;0)</formula>
    </cfRule>
    <cfRule type="expression" dxfId="19" priority="18">
      <formula>D200="Regelbedarf anteilig"</formula>
    </cfRule>
  </conditionalFormatting>
  <conditionalFormatting sqref="E201">
    <cfRule type="expression" dxfId="18" priority="15">
      <formula>AND(D201="Regelbedarf",E201&gt;0)</formula>
    </cfRule>
    <cfRule type="expression" dxfId="17" priority="16">
      <formula>D201="Regelbedarf anteilig"</formula>
    </cfRule>
  </conditionalFormatting>
  <conditionalFormatting sqref="E202">
    <cfRule type="expression" dxfId="16" priority="13">
      <formula>AND(D202="Regelbedarf",E202&gt;0)</formula>
    </cfRule>
    <cfRule type="expression" dxfId="15" priority="14">
      <formula>D202="Regelbedarf anteilig"</formula>
    </cfRule>
  </conditionalFormatting>
  <conditionalFormatting sqref="E203">
    <cfRule type="expression" dxfId="14" priority="11">
      <formula>AND(D203="Regelbedarf",E203&gt;0)</formula>
    </cfRule>
    <cfRule type="expression" dxfId="13" priority="12">
      <formula>D203="Regelbedarf anteilig"</formula>
    </cfRule>
  </conditionalFormatting>
  <conditionalFormatting sqref="E205">
    <cfRule type="expression" dxfId="12" priority="9">
      <formula>AND(D205="Regelbedarf",E205&gt;0)</formula>
    </cfRule>
    <cfRule type="expression" dxfId="11" priority="10">
      <formula>D205="Regelbedarf anteilig"</formula>
    </cfRule>
  </conditionalFormatting>
  <conditionalFormatting sqref="E206">
    <cfRule type="expression" dxfId="10" priority="7">
      <formula>AND(D206="Regelbedarf",E206&gt;0)</formula>
    </cfRule>
    <cfRule type="expression" dxfId="9" priority="8">
      <formula>D206="Regelbedarf anteilig"</formula>
    </cfRule>
  </conditionalFormatting>
  <conditionalFormatting sqref="E207">
    <cfRule type="expression" dxfId="8" priority="5">
      <formula>AND(D207="Regelbedarf",E207&gt;0)</formula>
    </cfRule>
    <cfRule type="expression" dxfId="7" priority="6">
      <formula>D207="Regelbedarf anteilig"</formula>
    </cfRule>
  </conditionalFormatting>
  <conditionalFormatting sqref="E208">
    <cfRule type="expression" dxfId="6" priority="3">
      <formula>AND(D208="Regelbedarf",E208&gt;0)</formula>
    </cfRule>
    <cfRule type="expression" dxfId="5" priority="4">
      <formula>D208="Regelbedarf anteilig"</formula>
    </cfRule>
  </conditionalFormatting>
  <dataValidations count="1">
    <dataValidation type="list" allowBlank="1" showInputMessage="1" showErrorMessage="1" sqref="D144:D151 D73:D87 D65:D71 D44:D63 D89:D105 D107:D113 D115:D129 D131:D142 D153:D158 D170:D198 D205:D209 D22:D25 D160:D168 D27:D42 D200:D203">
      <formula1>Kostenzuordnung</formula1>
    </dataValidation>
  </dataValidations>
  <pageMargins left="0.7" right="0.7" top="0.78740157499999996" bottom="0.78740157499999996" header="0.3" footer="0.3"/>
  <pageSetup paperSize="9" scale="64" fitToWidth="0" fitToHeight="0" orientation="landscape" r:id="rId1"/>
  <rowBreaks count="1" manualBreakCount="1">
    <brk id="176" max="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'Dropdown-Werte'!$A$10:$A$11</xm:f>
          </x14:formula1>
          <xm:sqref>G170:G198 G200:G203 G44:G63 G27:G42 G22:G25 G65:G71 G73:G87 G89:G105 G107:G113 G115:G129 G131:G142 G144:G151 G153:G158 G160:G168 G205:G209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9"/>
  <sheetViews>
    <sheetView zoomScaleNormal="100" workbookViewId="0">
      <selection activeCell="A5" sqref="A5"/>
    </sheetView>
  </sheetViews>
  <sheetFormatPr baseColWidth="10" defaultRowHeight="15" x14ac:dyDescent="0.25"/>
  <cols>
    <col min="1" max="1" width="29" style="4" customWidth="1"/>
    <col min="2" max="2" width="30.85546875" style="4" customWidth="1"/>
    <col min="3" max="3" width="26.42578125" style="4" customWidth="1"/>
    <col min="4" max="4" width="6.28515625" style="4" customWidth="1"/>
    <col min="5" max="5" width="11.42578125" style="4"/>
    <col min="6" max="6" width="7.42578125" style="4" customWidth="1"/>
    <col min="7" max="7" width="13.7109375" style="4" customWidth="1"/>
    <col min="8" max="16384" width="11.42578125" style="4"/>
  </cols>
  <sheetData>
    <row r="1" spans="1:6" ht="26.1" x14ac:dyDescent="0.3">
      <c r="A1" s="1" t="s">
        <v>96</v>
      </c>
      <c r="B1" s="2"/>
      <c r="C1" s="3"/>
    </row>
    <row r="2" spans="1:6" ht="26.1" x14ac:dyDescent="0.3">
      <c r="A2" s="5" t="s">
        <v>146</v>
      </c>
      <c r="B2" s="6"/>
      <c r="C2" s="7" t="str">
        <f>+Stammdaten!D2</f>
        <v>Version 1.0</v>
      </c>
    </row>
    <row r="3" spans="1:6" x14ac:dyDescent="0.25">
      <c r="A3" s="22">
        <f>+Stammdaten!$B$5</f>
        <v>0</v>
      </c>
      <c r="B3" s="23">
        <f>+Stammdaten!$B$6</f>
        <v>0</v>
      </c>
      <c r="C3" s="9" t="s">
        <v>91</v>
      </c>
    </row>
    <row r="4" spans="1:6" x14ac:dyDescent="0.25">
      <c r="A4" s="382" t="s">
        <v>377</v>
      </c>
      <c r="B4" s="383"/>
      <c r="C4" s="384"/>
    </row>
    <row r="5" spans="1:6" x14ac:dyDescent="0.2">
      <c r="A5" s="17"/>
      <c r="B5" s="6"/>
      <c r="C5" s="12"/>
    </row>
    <row r="6" spans="1:6" x14ac:dyDescent="0.25">
      <c r="A6" s="17" t="s">
        <v>424</v>
      </c>
      <c r="B6" s="176">
        <v>3.1</v>
      </c>
      <c r="C6" s="12" t="s">
        <v>425</v>
      </c>
    </row>
    <row r="7" spans="1:6" x14ac:dyDescent="0.25">
      <c r="A7" s="17" t="s">
        <v>455</v>
      </c>
      <c r="B7" s="6"/>
      <c r="C7" s="177" t="s">
        <v>427</v>
      </c>
    </row>
    <row r="8" spans="1:6" x14ac:dyDescent="0.2">
      <c r="A8" s="17"/>
      <c r="B8" s="6"/>
      <c r="C8" s="12" t="s">
        <v>426</v>
      </c>
    </row>
    <row r="9" spans="1:6" x14ac:dyDescent="0.2">
      <c r="A9" s="17" t="s">
        <v>141</v>
      </c>
      <c r="B9" s="178">
        <f>+Stammdaten!$B$7</f>
        <v>0</v>
      </c>
      <c r="C9" s="12"/>
    </row>
    <row r="10" spans="1:6" x14ac:dyDescent="0.2">
      <c r="A10" s="17" t="s">
        <v>142</v>
      </c>
      <c r="B10" s="179"/>
      <c r="C10" s="12"/>
    </row>
    <row r="11" spans="1:6" x14ac:dyDescent="0.2">
      <c r="A11" s="13" t="s">
        <v>403</v>
      </c>
      <c r="B11" s="180"/>
      <c r="C11" s="181"/>
    </row>
    <row r="12" spans="1:6" x14ac:dyDescent="0.2">
      <c r="A12" s="13" t="s">
        <v>404</v>
      </c>
      <c r="B12" s="201">
        <f>+B10-B11</f>
        <v>0</v>
      </c>
      <c r="C12" s="181"/>
    </row>
    <row r="13" spans="1:6" x14ac:dyDescent="0.2">
      <c r="A13" s="182" t="s">
        <v>143</v>
      </c>
      <c r="B13" s="202">
        <v>220</v>
      </c>
      <c r="C13" s="183"/>
    </row>
    <row r="14" spans="1:6" x14ac:dyDescent="0.25">
      <c r="A14" s="184" t="s">
        <v>145</v>
      </c>
      <c r="B14" s="204" t="s">
        <v>408</v>
      </c>
      <c r="C14" s="205">
        <f>+IF(B11&lt;B6,B9*B11*B13,B9*B6*B13)</f>
        <v>0</v>
      </c>
    </row>
    <row r="15" spans="1:6" x14ac:dyDescent="0.25">
      <c r="A15" s="184"/>
      <c r="B15" s="204" t="s">
        <v>407</v>
      </c>
      <c r="C15" s="205">
        <f>+IF(B11&gt;B6,(B11-B6)*B9*B13,0)</f>
        <v>0</v>
      </c>
    </row>
    <row r="16" spans="1:6" x14ac:dyDescent="0.2">
      <c r="A16" s="13" t="s">
        <v>405</v>
      </c>
      <c r="B16" s="206" t="s">
        <v>406</v>
      </c>
      <c r="C16" s="205">
        <f>+B9*B12*B13</f>
        <v>0</v>
      </c>
      <c r="E16" s="207" t="s">
        <v>137</v>
      </c>
      <c r="F16" s="208">
        <f>+SUM(B9*B10*B13-C14-C15-C16)</f>
        <v>0</v>
      </c>
    </row>
    <row r="17" spans="1:3" x14ac:dyDescent="0.2">
      <c r="A17" s="189"/>
      <c r="B17" s="190"/>
      <c r="C17" s="191"/>
    </row>
    <row r="18" spans="1:3" x14ac:dyDescent="0.25">
      <c r="A18" s="184" t="s">
        <v>471</v>
      </c>
      <c r="B18" s="190"/>
      <c r="C18" s="191"/>
    </row>
    <row r="19" spans="1:3" x14ac:dyDescent="0.2">
      <c r="A19" s="17" t="s">
        <v>141</v>
      </c>
      <c r="B19" s="192"/>
      <c r="C19" s="191"/>
    </row>
    <row r="20" spans="1:3" x14ac:dyDescent="0.2">
      <c r="A20" s="17" t="s">
        <v>416</v>
      </c>
      <c r="B20" s="179"/>
      <c r="C20" s="191"/>
    </row>
    <row r="21" spans="1:3" x14ac:dyDescent="0.2">
      <c r="A21" s="193" t="s">
        <v>143</v>
      </c>
      <c r="B21" s="203">
        <v>220</v>
      </c>
      <c r="C21" s="191"/>
    </row>
    <row r="22" spans="1:3" x14ac:dyDescent="0.2">
      <c r="A22" s="194" t="s">
        <v>145</v>
      </c>
      <c r="B22" s="190"/>
      <c r="C22" s="209">
        <f>+B19*B20*B21</f>
        <v>0</v>
      </c>
    </row>
    <row r="23" spans="1:3" ht="15.95" thickBot="1" x14ac:dyDescent="0.25">
      <c r="A23" s="195"/>
      <c r="B23" s="196"/>
      <c r="C23" s="197"/>
    </row>
    <row r="24" spans="1:3" ht="15.95" thickTop="1" x14ac:dyDescent="0.2">
      <c r="A24" s="189" t="s">
        <v>147</v>
      </c>
      <c r="B24" s="6"/>
      <c r="C24" s="210">
        <f>+SUM(C14:C23)</f>
        <v>0</v>
      </c>
    </row>
    <row r="25" spans="1:3" x14ac:dyDescent="0.2">
      <c r="A25" s="193"/>
      <c r="B25" s="198"/>
      <c r="C25" s="199"/>
    </row>
    <row r="28" spans="1:3" x14ac:dyDescent="0.2">
      <c r="A28" s="200"/>
    </row>
    <row r="29" spans="1:3" x14ac:dyDescent="0.2">
      <c r="A29" s="200"/>
    </row>
  </sheetData>
  <sheetProtection sheet="1" objects="1" scenarios="1"/>
  <mergeCells count="1">
    <mergeCell ref="A4:C4"/>
  </mergeCells>
  <conditionalFormatting sqref="F16">
    <cfRule type="expression" dxfId="4" priority="1">
      <formula>OR(F16&lt;-0.0009,F16&gt;0.0009)</formula>
    </cfRule>
  </conditionalFormatting>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6"/>
  <sheetViews>
    <sheetView workbookViewId="0">
      <selection activeCell="A5" sqref="A5"/>
    </sheetView>
  </sheetViews>
  <sheetFormatPr baseColWidth="10" defaultRowHeight="15" x14ac:dyDescent="0.25"/>
  <cols>
    <col min="1" max="1" width="46.42578125" style="4" customWidth="1"/>
    <col min="2" max="2" width="15.42578125" style="4" customWidth="1"/>
    <col min="3" max="3" width="28.140625" style="4" customWidth="1"/>
    <col min="4" max="4" width="6.28515625" style="4" customWidth="1"/>
    <col min="5" max="5" width="11.42578125" style="4"/>
    <col min="6" max="6" width="7.42578125" style="4" customWidth="1"/>
    <col min="7" max="7" width="13.7109375" style="4" customWidth="1"/>
    <col min="8" max="16384" width="11.42578125" style="4"/>
  </cols>
  <sheetData>
    <row r="1" spans="1:6" ht="26.1" x14ac:dyDescent="0.3">
      <c r="A1" s="211" t="s">
        <v>379</v>
      </c>
      <c r="B1" s="26"/>
      <c r="C1" s="27"/>
    </row>
    <row r="2" spans="1:6" ht="26.25" x14ac:dyDescent="0.4">
      <c r="A2" s="10" t="s">
        <v>383</v>
      </c>
      <c r="B2" s="11"/>
      <c r="C2" s="29" t="str">
        <f>+Stammdaten!D2</f>
        <v>Version 1.0</v>
      </c>
    </row>
    <row r="3" spans="1:6" x14ac:dyDescent="0.25">
      <c r="A3" s="219">
        <f>+Stammdaten!$B$5</f>
        <v>0</v>
      </c>
      <c r="B3" s="150">
        <f>+Stammdaten!$B$6</f>
        <v>0</v>
      </c>
      <c r="C3" s="33" t="s">
        <v>91</v>
      </c>
    </row>
    <row r="4" spans="1:6" x14ac:dyDescent="0.2">
      <c r="A4" s="385"/>
      <c r="B4" s="386"/>
      <c r="C4" s="387"/>
    </row>
    <row r="5" spans="1:6" x14ac:dyDescent="0.2">
      <c r="A5" s="184" t="s">
        <v>378</v>
      </c>
      <c r="B5" s="11"/>
      <c r="C5" s="181"/>
    </row>
    <row r="6" spans="1:6" x14ac:dyDescent="0.2">
      <c r="A6" s="13" t="s">
        <v>380</v>
      </c>
      <c r="B6" s="180">
        <v>424</v>
      </c>
      <c r="C6" s="181"/>
    </row>
    <row r="7" spans="1:6" x14ac:dyDescent="0.2">
      <c r="A7" s="13" t="s">
        <v>381</v>
      </c>
      <c r="B7" s="220">
        <v>0.27</v>
      </c>
      <c r="C7" s="181"/>
    </row>
    <row r="8" spans="1:6" x14ac:dyDescent="0.2">
      <c r="A8" s="182" t="s">
        <v>382</v>
      </c>
      <c r="B8" s="221">
        <f>+B7*B6</f>
        <v>114.48</v>
      </c>
      <c r="C8" s="183"/>
    </row>
    <row r="9" spans="1:6" x14ac:dyDescent="0.2">
      <c r="A9" s="184"/>
      <c r="B9" s="186"/>
      <c r="C9" s="185"/>
    </row>
    <row r="10" spans="1:6" x14ac:dyDescent="0.25">
      <c r="A10" s="184" t="s">
        <v>473</v>
      </c>
      <c r="B10" s="186"/>
      <c r="C10" s="185"/>
    </row>
    <row r="11" spans="1:6" x14ac:dyDescent="0.25">
      <c r="A11" s="13" t="s">
        <v>474</v>
      </c>
      <c r="B11" s="186"/>
      <c r="C11" s="185"/>
    </row>
    <row r="12" spans="1:6" x14ac:dyDescent="0.25">
      <c r="A12" s="13" t="s">
        <v>386</v>
      </c>
      <c r="B12" s="212">
        <v>32.090000000000003</v>
      </c>
      <c r="C12" s="185"/>
    </row>
    <row r="13" spans="1:6" ht="15.95" thickBot="1" x14ac:dyDescent="0.25">
      <c r="A13" s="213" t="s">
        <v>458</v>
      </c>
      <c r="B13" s="214"/>
      <c r="C13" s="181"/>
    </row>
    <row r="14" spans="1:6" ht="15.95" thickTop="1" x14ac:dyDescent="0.2">
      <c r="A14" s="184" t="s">
        <v>423</v>
      </c>
      <c r="B14" s="215">
        <f>+B12+B8</f>
        <v>146.57</v>
      </c>
      <c r="C14" s="185"/>
    </row>
    <row r="15" spans="1:6" x14ac:dyDescent="0.2">
      <c r="A15" s="13"/>
      <c r="B15" s="216"/>
      <c r="C15" s="185"/>
      <c r="E15" s="187"/>
      <c r="F15" s="188"/>
    </row>
    <row r="16" spans="1:6" x14ac:dyDescent="0.2">
      <c r="A16" s="182"/>
      <c r="B16" s="217"/>
      <c r="C16" s="218"/>
    </row>
  </sheetData>
  <sheetProtection sheet="1" objects="1" scenarios="1"/>
  <mergeCells count="1">
    <mergeCell ref="A4:C4"/>
  </mergeCells>
  <conditionalFormatting sqref="F15">
    <cfRule type="expression" dxfId="3" priority="1">
      <formula>OR(F15&lt;-0.0009,F15&gt;0.0009)</formula>
    </cfRule>
  </conditionalFormatting>
  <pageMargins left="0.7" right="0.7" top="0.78740157499999996" bottom="0.78740157499999996"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C60"/>
  <sheetViews>
    <sheetView zoomScaleNormal="100" workbookViewId="0">
      <selection activeCell="A4" sqref="A4"/>
    </sheetView>
  </sheetViews>
  <sheetFormatPr baseColWidth="10" defaultRowHeight="15" x14ac:dyDescent="0.25"/>
  <cols>
    <col min="1" max="1" width="4.7109375" style="4" customWidth="1"/>
    <col min="2" max="2" width="29.42578125" style="4" customWidth="1"/>
    <col min="3" max="3" width="16.5703125" style="4" customWidth="1"/>
    <col min="4" max="4" width="16.28515625" style="4" customWidth="1"/>
    <col min="5" max="5" width="15.28515625" style="4" customWidth="1"/>
    <col min="6" max="6" width="13.42578125" style="4" customWidth="1"/>
    <col min="7" max="7" width="14.42578125" style="4" customWidth="1"/>
    <col min="8" max="8" width="13.42578125" style="4" customWidth="1"/>
    <col min="9" max="9" width="6.7109375" style="243" customWidth="1"/>
    <col min="10" max="10" width="12" style="4" customWidth="1"/>
    <col min="11" max="11" width="10.7109375" style="4" customWidth="1"/>
    <col min="12" max="12" width="11.42578125" style="4"/>
    <col min="13" max="13" width="10.42578125" style="4" customWidth="1"/>
    <col min="14" max="14" width="11.42578125" style="4"/>
    <col min="15" max="15" width="10.42578125" style="4" customWidth="1"/>
    <col min="16" max="16" width="12.85546875" style="4" bestFit="1" customWidth="1"/>
    <col min="17" max="17" width="10.140625" style="4" customWidth="1"/>
    <col min="18" max="20" width="12.85546875" style="4" customWidth="1"/>
    <col min="21" max="22" width="18.42578125" style="4" customWidth="1"/>
    <col min="23" max="23" width="18.28515625" style="4" customWidth="1"/>
    <col min="24" max="24" width="4.42578125" style="4" customWidth="1"/>
    <col min="25" max="25" width="17.140625" style="4" customWidth="1"/>
    <col min="26" max="26" width="4.42578125" style="4" customWidth="1"/>
    <col min="27" max="27" width="16.85546875" style="4" customWidth="1"/>
    <col min="28" max="28" width="4.42578125" style="4" customWidth="1"/>
    <col min="29" max="29" width="14.42578125" style="4" customWidth="1"/>
    <col min="30" max="16384" width="11.42578125" style="4"/>
  </cols>
  <sheetData>
    <row r="1" spans="1:29" ht="26.1" x14ac:dyDescent="0.3">
      <c r="A1" s="1" t="s">
        <v>389</v>
      </c>
      <c r="B1" s="24"/>
      <c r="C1" s="24"/>
      <c r="D1" s="24"/>
      <c r="E1" s="2"/>
      <c r="F1" s="2"/>
      <c r="G1" s="2"/>
      <c r="H1" s="2"/>
      <c r="I1" s="2"/>
      <c r="J1" s="2"/>
      <c r="K1" s="24"/>
      <c r="L1" s="24"/>
      <c r="M1" s="24"/>
      <c r="N1" s="24"/>
      <c r="O1" s="24"/>
      <c r="P1" s="24"/>
      <c r="Q1" s="24"/>
      <c r="R1" s="24"/>
      <c r="S1" s="24"/>
      <c r="T1" s="24"/>
      <c r="U1" s="24"/>
      <c r="V1" s="24"/>
      <c r="W1" s="24"/>
      <c r="X1" s="24"/>
      <c r="Y1" s="2"/>
      <c r="Z1" s="3"/>
    </row>
    <row r="2" spans="1:29" ht="26.1" x14ac:dyDescent="0.3">
      <c r="A2" s="5"/>
      <c r="B2" s="24"/>
      <c r="C2" s="24"/>
      <c r="D2" s="24"/>
      <c r="E2" s="6"/>
      <c r="F2" s="6"/>
      <c r="G2" s="6"/>
      <c r="H2" s="6"/>
      <c r="I2" s="6"/>
      <c r="J2" s="6"/>
      <c r="K2" s="24"/>
      <c r="L2" s="24"/>
      <c r="M2" s="24"/>
      <c r="N2" s="24"/>
      <c r="O2" s="24"/>
      <c r="P2" s="24"/>
      <c r="Q2" s="24"/>
      <c r="R2" s="24"/>
      <c r="S2" s="24"/>
      <c r="T2" s="24"/>
      <c r="U2" s="24"/>
      <c r="V2" s="24"/>
      <c r="W2" s="24"/>
      <c r="X2" s="24"/>
      <c r="Y2" s="6"/>
      <c r="Z2" s="7" t="str">
        <f>+Stammdaten!D2</f>
        <v>Version 1.0</v>
      </c>
    </row>
    <row r="3" spans="1:29" x14ac:dyDescent="0.25">
      <c r="A3" s="22">
        <f>+Stammdaten!B5</f>
        <v>0</v>
      </c>
      <c r="B3" s="222"/>
      <c r="C3" s="30"/>
      <c r="D3" s="30"/>
      <c r="E3" s="354">
        <f>+Stammdaten!B6</f>
        <v>0</v>
      </c>
      <c r="F3" s="30"/>
      <c r="G3" s="30"/>
      <c r="H3" s="30"/>
      <c r="I3" s="30"/>
      <c r="J3" s="30"/>
      <c r="K3" s="30"/>
      <c r="L3" s="30"/>
      <c r="M3" s="30"/>
      <c r="N3" s="30"/>
      <c r="O3" s="30"/>
      <c r="P3" s="30"/>
      <c r="Q3" s="30"/>
      <c r="R3" s="30"/>
      <c r="S3" s="30"/>
      <c r="T3" s="30"/>
      <c r="U3" s="30"/>
      <c r="V3" s="30"/>
      <c r="W3" s="8" t="s">
        <v>91</v>
      </c>
      <c r="X3" s="8"/>
      <c r="Y3" s="8"/>
      <c r="Z3" s="9"/>
    </row>
    <row r="4" spans="1:29" ht="17.100000000000001" thickBot="1" x14ac:dyDescent="0.25">
      <c r="A4" s="223"/>
      <c r="B4" s="24"/>
      <c r="C4" s="24"/>
      <c r="D4" s="24"/>
      <c r="E4" s="24"/>
      <c r="F4" s="6"/>
      <c r="G4" s="6"/>
      <c r="H4" s="24"/>
      <c r="I4" s="6"/>
      <c r="J4" s="24"/>
      <c r="K4" s="24"/>
      <c r="L4" s="24"/>
      <c r="M4" s="24"/>
      <c r="N4" s="24"/>
      <c r="O4" s="24"/>
      <c r="P4" s="24"/>
      <c r="Q4" s="24"/>
      <c r="R4" s="24"/>
      <c r="S4" s="24"/>
      <c r="T4" s="24"/>
      <c r="U4" s="24"/>
      <c r="V4" s="24"/>
      <c r="W4" s="24"/>
      <c r="X4" s="24"/>
      <c r="Y4" s="24"/>
      <c r="Z4" s="24"/>
    </row>
    <row r="5" spans="1:29" ht="18" thickBot="1" x14ac:dyDescent="0.25">
      <c r="A5" s="224" t="s">
        <v>388</v>
      </c>
      <c r="B5" s="225"/>
      <c r="C5" s="225"/>
      <c r="D5" s="225"/>
      <c r="E5" s="225"/>
      <c r="F5" s="226" t="s">
        <v>378</v>
      </c>
      <c r="G5" s="227" t="s">
        <v>413</v>
      </c>
      <c r="H5" s="228" t="s">
        <v>100</v>
      </c>
      <c r="I5" s="229"/>
      <c r="J5" s="224" t="s">
        <v>107</v>
      </c>
      <c r="K5" s="225"/>
      <c r="L5" s="230"/>
      <c r="M5" s="230"/>
      <c r="N5" s="230"/>
      <c r="O5" s="230"/>
      <c r="P5" s="230"/>
      <c r="Q5" s="230"/>
      <c r="R5" s="230"/>
      <c r="S5" s="230"/>
      <c r="T5" s="230"/>
      <c r="U5" s="230"/>
      <c r="V5" s="230"/>
      <c r="W5" s="231"/>
      <c r="X5" s="24"/>
      <c r="Y5" s="24"/>
      <c r="Z5" s="24"/>
      <c r="AA5" s="24"/>
      <c r="AB5" s="24"/>
      <c r="AC5" s="24"/>
    </row>
    <row r="6" spans="1:29" ht="123.75" customHeight="1" x14ac:dyDescent="0.25">
      <c r="A6" s="232"/>
      <c r="B6" s="233" t="s">
        <v>456</v>
      </c>
      <c r="C6" s="233" t="s">
        <v>457</v>
      </c>
      <c r="D6" s="233" t="s">
        <v>157</v>
      </c>
      <c r="E6" s="234" t="s">
        <v>158</v>
      </c>
      <c r="F6" s="235" t="s">
        <v>385</v>
      </c>
      <c r="G6" s="235" t="s">
        <v>414</v>
      </c>
      <c r="H6" s="236" t="s">
        <v>134</v>
      </c>
      <c r="I6" s="237"/>
      <c r="J6" s="238" t="s">
        <v>136</v>
      </c>
      <c r="K6" s="388" t="s">
        <v>387</v>
      </c>
      <c r="L6" s="389"/>
      <c r="M6" s="390" t="s">
        <v>357</v>
      </c>
      <c r="N6" s="391"/>
      <c r="O6" s="388" t="s">
        <v>350</v>
      </c>
      <c r="P6" s="389"/>
      <c r="Q6" s="388" t="s">
        <v>356</v>
      </c>
      <c r="R6" s="389"/>
      <c r="S6" s="392" t="s">
        <v>371</v>
      </c>
      <c r="T6" s="393"/>
      <c r="U6" s="239" t="s">
        <v>358</v>
      </c>
      <c r="V6" s="240" t="s">
        <v>353</v>
      </c>
      <c r="W6" s="240" t="s">
        <v>352</v>
      </c>
      <c r="X6" s="24"/>
      <c r="Y6" s="240" t="s">
        <v>354</v>
      </c>
      <c r="Z6" s="24"/>
      <c r="AA6" s="240" t="s">
        <v>351</v>
      </c>
      <c r="AB6" s="24"/>
      <c r="AC6" s="241" t="s">
        <v>355</v>
      </c>
    </row>
    <row r="7" spans="1:29" ht="31.5" customHeight="1" x14ac:dyDescent="0.25">
      <c r="A7" s="242"/>
      <c r="B7" s="243"/>
      <c r="C7" s="244"/>
      <c r="D7" s="245" t="s">
        <v>154</v>
      </c>
      <c r="E7" s="245"/>
      <c r="F7" s="246"/>
      <c r="G7" s="246"/>
      <c r="H7" s="247"/>
      <c r="I7" s="237"/>
      <c r="J7" s="248"/>
      <c r="K7" s="248"/>
      <c r="L7" s="249"/>
      <c r="M7" s="250"/>
      <c r="N7" s="251"/>
      <c r="O7" s="248"/>
      <c r="P7" s="249"/>
      <c r="Q7" s="248"/>
      <c r="R7" s="249"/>
      <c r="S7" s="252" t="s">
        <v>135</v>
      </c>
      <c r="T7" s="253" t="s">
        <v>131</v>
      </c>
      <c r="U7" s="254"/>
      <c r="V7" s="254"/>
      <c r="W7" s="254"/>
      <c r="X7" s="24"/>
      <c r="Y7" s="255" t="s">
        <v>366</v>
      </c>
      <c r="Z7" s="256"/>
      <c r="AA7" s="255" t="s">
        <v>365</v>
      </c>
      <c r="AB7" s="256"/>
      <c r="AC7" s="254"/>
    </row>
    <row r="8" spans="1:29" ht="16.5" customHeight="1" x14ac:dyDescent="0.25">
      <c r="A8" s="242"/>
      <c r="B8" s="257" t="s">
        <v>152</v>
      </c>
      <c r="C8" s="244"/>
      <c r="D8" s="258"/>
      <c r="E8" s="259"/>
      <c r="F8" s="260"/>
      <c r="G8" s="260"/>
      <c r="H8" s="247"/>
      <c r="I8" s="237"/>
      <c r="J8" s="261" t="s">
        <v>155</v>
      </c>
      <c r="K8" s="262"/>
      <c r="L8" s="263"/>
      <c r="M8" s="264"/>
      <c r="N8" s="265"/>
      <c r="O8" s="262"/>
      <c r="P8" s="266" t="s">
        <v>156</v>
      </c>
      <c r="Q8" s="262"/>
      <c r="R8" s="263"/>
      <c r="S8" s="347">
        <f>+Mittagessen!B6</f>
        <v>3.1</v>
      </c>
      <c r="T8" s="348">
        <f>+Mittagessen!B13/12</f>
        <v>18.333333333333332</v>
      </c>
      <c r="U8" s="267"/>
      <c r="V8" s="267"/>
      <c r="W8" s="267"/>
      <c r="X8" s="24"/>
      <c r="Y8" s="268" t="s">
        <v>362</v>
      </c>
      <c r="Z8" s="256"/>
      <c r="AA8" s="268" t="s">
        <v>364</v>
      </c>
      <c r="AB8" s="256"/>
      <c r="AC8" s="269"/>
    </row>
    <row r="9" spans="1:29" ht="60.75" thickBot="1" x14ac:dyDescent="0.3">
      <c r="A9" s="270"/>
      <c r="B9" s="271" t="s">
        <v>153</v>
      </c>
      <c r="C9" s="272" t="s">
        <v>111</v>
      </c>
      <c r="D9" s="273" t="s">
        <v>110</v>
      </c>
      <c r="E9" s="274" t="s">
        <v>112</v>
      </c>
      <c r="F9" s="275" t="s">
        <v>384</v>
      </c>
      <c r="G9" s="275" t="s">
        <v>415</v>
      </c>
      <c r="H9" s="276" t="s">
        <v>102</v>
      </c>
      <c r="I9" s="237"/>
      <c r="J9" s="277">
        <v>382</v>
      </c>
      <c r="K9" s="278" t="s">
        <v>128</v>
      </c>
      <c r="L9" s="334">
        <v>0.17</v>
      </c>
      <c r="M9" s="279" t="s">
        <v>128</v>
      </c>
      <c r="N9" s="340">
        <v>0.17</v>
      </c>
      <c r="O9" s="278" t="s">
        <v>129</v>
      </c>
      <c r="P9" s="344">
        <f>+Barmittel!B6</f>
        <v>424</v>
      </c>
      <c r="Q9" s="278" t="s">
        <v>128</v>
      </c>
      <c r="R9" s="334">
        <v>0.35</v>
      </c>
      <c r="S9" s="280" t="s">
        <v>128</v>
      </c>
      <c r="T9" s="281"/>
      <c r="U9" s="282" t="s">
        <v>130</v>
      </c>
      <c r="V9" s="282"/>
      <c r="W9" s="282"/>
      <c r="X9" s="24"/>
      <c r="Y9" s="283" t="s">
        <v>361</v>
      </c>
      <c r="Z9" s="256"/>
      <c r="AA9" s="283" t="s">
        <v>363</v>
      </c>
      <c r="AB9" s="256"/>
      <c r="AC9" s="284"/>
    </row>
    <row r="10" spans="1:29" ht="18.95" x14ac:dyDescent="0.25">
      <c r="A10" s="322" t="str">
        <f>+IF(ISTEXT(B10),1,"")</f>
        <v/>
      </c>
      <c r="B10" s="285"/>
      <c r="C10" s="327">
        <f>IF(ISTEXT(B10),Kostenzuordnung!$J$211,0)</f>
        <v>0</v>
      </c>
      <c r="D10" s="286"/>
      <c r="E10" s="329">
        <f>+C10+D10</f>
        <v>0</v>
      </c>
      <c r="F10" s="331">
        <f>IF(ISTEXT(B10),Barmittel!$B$8,0)</f>
        <v>0</v>
      </c>
      <c r="G10" s="287">
        <f>IF(ISTEXT(B10),Barmittel!$B$12,0)</f>
        <v>0</v>
      </c>
      <c r="H10" s="333">
        <f>+F10+E10+G10</f>
        <v>0</v>
      </c>
      <c r="I10" s="288"/>
      <c r="J10" s="335">
        <f t="shared" ref="J10:J25" si="0">IF(H10&gt;0,$J$9,0)</f>
        <v>0</v>
      </c>
      <c r="K10" s="289"/>
      <c r="L10" s="337">
        <f>+IF(K10="x",$J$9*$L$9,0)</f>
        <v>0</v>
      </c>
      <c r="M10" s="290"/>
      <c r="N10" s="341">
        <f t="shared" ref="N10:N49" si="1">+IF(M10="x",$J$9*$N$9,0)</f>
        <v>0</v>
      </c>
      <c r="O10" s="291"/>
      <c r="P10" s="345">
        <f>+O10*$P$9</f>
        <v>0</v>
      </c>
      <c r="Q10" s="292"/>
      <c r="R10" s="345">
        <f>+IF(Q10="x",$J$9*$R$9,0)</f>
        <v>0</v>
      </c>
      <c r="S10" s="291"/>
      <c r="T10" s="345">
        <f>IF(S10="x",$S$8*$T$8,0)</f>
        <v>0</v>
      </c>
      <c r="U10" s="293"/>
      <c r="V10" s="349">
        <f>IF((L10+N10+P10+R10+T10+U10)&lt;$J$9,(L10+N10+P10+R10+T10+U10),$J$9)</f>
        <v>0</v>
      </c>
      <c r="W10" s="349">
        <f t="shared" ref="W10:W49" si="2">+V10+J10</f>
        <v>0</v>
      </c>
      <c r="X10" s="24"/>
      <c r="Y10" s="349">
        <f>+W10-E10</f>
        <v>0</v>
      </c>
      <c r="Z10" s="24"/>
      <c r="AA10" s="351">
        <f>IF(Y10&lt;F10,F10-Y10,0)</f>
        <v>0</v>
      </c>
      <c r="AB10" s="24"/>
      <c r="AC10" s="353" t="str">
        <f>+IF(S10="x",(Mittagessen!$B$12)*$T$8,"")</f>
        <v/>
      </c>
    </row>
    <row r="11" spans="1:29" ht="18.95" x14ac:dyDescent="0.25">
      <c r="A11" s="322" t="str">
        <f t="shared" ref="A11:A49" si="3">+IF(ISTEXT(B11),1,"")</f>
        <v/>
      </c>
      <c r="B11" s="285"/>
      <c r="C11" s="327">
        <f>IF(ISTEXT(B11),Kostenzuordnung!$J$211,0)</f>
        <v>0</v>
      </c>
      <c r="D11" s="286"/>
      <c r="E11" s="329">
        <f t="shared" ref="E11:E49" si="4">+C11+D11</f>
        <v>0</v>
      </c>
      <c r="F11" s="331">
        <f>IF(ISTEXT(B11),Barmittel!$B$8,0)</f>
        <v>0</v>
      </c>
      <c r="G11" s="287">
        <f>IF(ISTEXT(B11),Barmittel!$B$12,0)</f>
        <v>0</v>
      </c>
      <c r="H11" s="333">
        <f t="shared" ref="H11:H49" si="5">+F11+E11+G11</f>
        <v>0</v>
      </c>
      <c r="I11" s="288"/>
      <c r="J11" s="335">
        <f t="shared" si="0"/>
        <v>0</v>
      </c>
      <c r="K11" s="294"/>
      <c r="L11" s="338">
        <f t="shared" ref="L11:L49" si="6">+IF(K11="x",$J$9*$L$9,0)</f>
        <v>0</v>
      </c>
      <c r="M11" s="295"/>
      <c r="N11" s="342">
        <f t="shared" si="1"/>
        <v>0</v>
      </c>
      <c r="O11" s="296"/>
      <c r="P11" s="346">
        <f t="shared" ref="P11:P49" si="7">+O11*$P$9</f>
        <v>0</v>
      </c>
      <c r="Q11" s="297"/>
      <c r="R11" s="346">
        <f t="shared" ref="R11:R49" si="8">+IF(Q11="x",$J$9*$R$9,0)</f>
        <v>0</v>
      </c>
      <c r="S11" s="296"/>
      <c r="T11" s="345">
        <f t="shared" ref="T11:T49" si="9">IF(S11="x",$S$8*$T$8,0)</f>
        <v>0</v>
      </c>
      <c r="U11" s="298"/>
      <c r="V11" s="349">
        <f t="shared" ref="V11:V49" si="10">IF((L11+N11+P11+R11+T11+U11)&lt;$J$9,(L11+N11+P11+R11+T11+U11),$J$9)</f>
        <v>0</v>
      </c>
      <c r="W11" s="349">
        <f t="shared" si="2"/>
        <v>0</v>
      </c>
      <c r="X11" s="24"/>
      <c r="Y11" s="349">
        <f t="shared" ref="Y11:Y49" si="11">+W11-E11</f>
        <v>0</v>
      </c>
      <c r="Z11" s="24"/>
      <c r="AA11" s="331">
        <f t="shared" ref="AA11:AA49" si="12">IF(Y11&lt;F11,F11-Y11,0)</f>
        <v>0</v>
      </c>
      <c r="AB11" s="24"/>
      <c r="AC11" s="353" t="str">
        <f>+IF(S11="x",(Mittagessen!$B$12)*$T$8,"")</f>
        <v/>
      </c>
    </row>
    <row r="12" spans="1:29" ht="18.95" x14ac:dyDescent="0.25">
      <c r="A12" s="322" t="str">
        <f t="shared" si="3"/>
        <v/>
      </c>
      <c r="B12" s="285"/>
      <c r="C12" s="327">
        <f>IF(ISTEXT(B12),Kostenzuordnung!$J$211,0)</f>
        <v>0</v>
      </c>
      <c r="D12" s="286"/>
      <c r="E12" s="329">
        <f t="shared" si="4"/>
        <v>0</v>
      </c>
      <c r="F12" s="331">
        <f>IF(ISTEXT(B12),Barmittel!$B$8,0)</f>
        <v>0</v>
      </c>
      <c r="G12" s="287">
        <f>IF(ISTEXT(B12),Barmittel!$B$12,0)</f>
        <v>0</v>
      </c>
      <c r="H12" s="333">
        <f t="shared" si="5"/>
        <v>0</v>
      </c>
      <c r="I12" s="288"/>
      <c r="J12" s="335">
        <f t="shared" si="0"/>
        <v>0</v>
      </c>
      <c r="K12" s="294"/>
      <c r="L12" s="338">
        <f t="shared" si="6"/>
        <v>0</v>
      </c>
      <c r="M12" s="295"/>
      <c r="N12" s="342">
        <f t="shared" si="1"/>
        <v>0</v>
      </c>
      <c r="O12" s="296"/>
      <c r="P12" s="346">
        <f t="shared" si="7"/>
        <v>0</v>
      </c>
      <c r="Q12" s="297"/>
      <c r="R12" s="346">
        <f t="shared" si="8"/>
        <v>0</v>
      </c>
      <c r="S12" s="296"/>
      <c r="T12" s="345">
        <f t="shared" si="9"/>
        <v>0</v>
      </c>
      <c r="U12" s="298"/>
      <c r="V12" s="349">
        <f t="shared" si="10"/>
        <v>0</v>
      </c>
      <c r="W12" s="349">
        <f t="shared" si="2"/>
        <v>0</v>
      </c>
      <c r="X12" s="24"/>
      <c r="Y12" s="349">
        <f t="shared" si="11"/>
        <v>0</v>
      </c>
      <c r="Z12" s="24"/>
      <c r="AA12" s="351">
        <f t="shared" si="12"/>
        <v>0</v>
      </c>
      <c r="AB12" s="24"/>
      <c r="AC12" s="353" t="str">
        <f>+IF(S12="x",(Mittagessen!$B$12)*$T$8,"")</f>
        <v/>
      </c>
    </row>
    <row r="13" spans="1:29" ht="18.95" x14ac:dyDescent="0.25">
      <c r="A13" s="322" t="str">
        <f t="shared" si="3"/>
        <v/>
      </c>
      <c r="B13" s="285"/>
      <c r="C13" s="327">
        <f>IF(ISTEXT(B13),Kostenzuordnung!$J$211,0)</f>
        <v>0</v>
      </c>
      <c r="D13" s="286"/>
      <c r="E13" s="329">
        <f t="shared" si="4"/>
        <v>0</v>
      </c>
      <c r="F13" s="332">
        <f>IF(ISTEXT(B13),Barmittel!$B$8,0)</f>
        <v>0</v>
      </c>
      <c r="G13" s="299">
        <f>IF(ISTEXT(B13),Barmittel!$B$12,0)</f>
        <v>0</v>
      </c>
      <c r="H13" s="333">
        <f t="shared" si="5"/>
        <v>0</v>
      </c>
      <c r="I13" s="288"/>
      <c r="J13" s="335">
        <f t="shared" si="0"/>
        <v>0</v>
      </c>
      <c r="K13" s="294"/>
      <c r="L13" s="338">
        <f t="shared" si="6"/>
        <v>0</v>
      </c>
      <c r="M13" s="300"/>
      <c r="N13" s="342">
        <f t="shared" si="1"/>
        <v>0</v>
      </c>
      <c r="O13" s="296"/>
      <c r="P13" s="346">
        <f t="shared" si="7"/>
        <v>0</v>
      </c>
      <c r="Q13" s="297"/>
      <c r="R13" s="346">
        <f t="shared" si="8"/>
        <v>0</v>
      </c>
      <c r="S13" s="296"/>
      <c r="T13" s="345">
        <f t="shared" si="9"/>
        <v>0</v>
      </c>
      <c r="U13" s="298"/>
      <c r="V13" s="349">
        <f t="shared" si="10"/>
        <v>0</v>
      </c>
      <c r="W13" s="349">
        <f t="shared" si="2"/>
        <v>0</v>
      </c>
      <c r="X13" s="24"/>
      <c r="Y13" s="349">
        <f t="shared" si="11"/>
        <v>0</v>
      </c>
      <c r="Z13" s="24"/>
      <c r="AA13" s="351">
        <f t="shared" si="12"/>
        <v>0</v>
      </c>
      <c r="AB13" s="24"/>
      <c r="AC13" s="353" t="str">
        <f>+IF(S13="x",(Mittagessen!$B$12)*$T$8,"")</f>
        <v/>
      </c>
    </row>
    <row r="14" spans="1:29" ht="18.95" x14ac:dyDescent="0.25">
      <c r="A14" s="322" t="str">
        <f t="shared" si="3"/>
        <v/>
      </c>
      <c r="B14" s="285"/>
      <c r="C14" s="327">
        <f>IF(ISTEXT(B14),Kostenzuordnung!$J$211,0)</f>
        <v>0</v>
      </c>
      <c r="D14" s="286"/>
      <c r="E14" s="329">
        <f t="shared" si="4"/>
        <v>0</v>
      </c>
      <c r="F14" s="332">
        <f>IF(ISTEXT(B14),Barmittel!$B$8,0)</f>
        <v>0</v>
      </c>
      <c r="G14" s="299">
        <f>IF(ISTEXT(B14),Barmittel!$B$12,0)</f>
        <v>0</v>
      </c>
      <c r="H14" s="333">
        <f t="shared" si="5"/>
        <v>0</v>
      </c>
      <c r="I14" s="288"/>
      <c r="J14" s="335">
        <f t="shared" si="0"/>
        <v>0</v>
      </c>
      <c r="K14" s="294"/>
      <c r="L14" s="338">
        <f t="shared" si="6"/>
        <v>0</v>
      </c>
      <c r="M14" s="300"/>
      <c r="N14" s="342">
        <f t="shared" si="1"/>
        <v>0</v>
      </c>
      <c r="O14" s="296"/>
      <c r="P14" s="346">
        <f t="shared" si="7"/>
        <v>0</v>
      </c>
      <c r="Q14" s="297"/>
      <c r="R14" s="346">
        <f t="shared" si="8"/>
        <v>0</v>
      </c>
      <c r="S14" s="296"/>
      <c r="T14" s="345">
        <f t="shared" si="9"/>
        <v>0</v>
      </c>
      <c r="U14" s="298"/>
      <c r="V14" s="349">
        <f t="shared" si="10"/>
        <v>0</v>
      </c>
      <c r="W14" s="349">
        <f t="shared" si="2"/>
        <v>0</v>
      </c>
      <c r="X14" s="24"/>
      <c r="Y14" s="349">
        <f t="shared" si="11"/>
        <v>0</v>
      </c>
      <c r="Z14" s="24"/>
      <c r="AA14" s="351">
        <f t="shared" si="12"/>
        <v>0</v>
      </c>
      <c r="AB14" s="24"/>
      <c r="AC14" s="353" t="str">
        <f>+IF(S14="x",(Mittagessen!$B$12)*$T$8,"")</f>
        <v/>
      </c>
    </row>
    <row r="15" spans="1:29" ht="18.95" x14ac:dyDescent="0.25">
      <c r="A15" s="322" t="str">
        <f t="shared" si="3"/>
        <v/>
      </c>
      <c r="B15" s="285"/>
      <c r="C15" s="327">
        <f>IF(ISTEXT(B15),Kostenzuordnung!$J$211,0)</f>
        <v>0</v>
      </c>
      <c r="D15" s="286"/>
      <c r="E15" s="329">
        <f t="shared" si="4"/>
        <v>0</v>
      </c>
      <c r="F15" s="332">
        <f>IF(ISTEXT(B15),Barmittel!$B$8,0)</f>
        <v>0</v>
      </c>
      <c r="G15" s="299">
        <f>IF(ISTEXT(B15),Barmittel!$B$12,0)</f>
        <v>0</v>
      </c>
      <c r="H15" s="333">
        <f t="shared" si="5"/>
        <v>0</v>
      </c>
      <c r="I15" s="288"/>
      <c r="J15" s="335">
        <f t="shared" si="0"/>
        <v>0</v>
      </c>
      <c r="K15" s="294"/>
      <c r="L15" s="338">
        <f t="shared" si="6"/>
        <v>0</v>
      </c>
      <c r="M15" s="300"/>
      <c r="N15" s="342">
        <f t="shared" si="1"/>
        <v>0</v>
      </c>
      <c r="O15" s="296"/>
      <c r="P15" s="346">
        <f t="shared" si="7"/>
        <v>0</v>
      </c>
      <c r="Q15" s="297"/>
      <c r="R15" s="346">
        <f t="shared" si="8"/>
        <v>0</v>
      </c>
      <c r="S15" s="296"/>
      <c r="T15" s="345">
        <f t="shared" si="9"/>
        <v>0</v>
      </c>
      <c r="U15" s="298"/>
      <c r="V15" s="349">
        <f t="shared" si="10"/>
        <v>0</v>
      </c>
      <c r="W15" s="349">
        <f t="shared" si="2"/>
        <v>0</v>
      </c>
      <c r="X15" s="24"/>
      <c r="Y15" s="349">
        <f t="shared" si="11"/>
        <v>0</v>
      </c>
      <c r="Z15" s="24"/>
      <c r="AA15" s="351">
        <f t="shared" si="12"/>
        <v>0</v>
      </c>
      <c r="AB15" s="24"/>
      <c r="AC15" s="353" t="str">
        <f>+IF(S15="x",(Mittagessen!$B$12)*$T$8,"")</f>
        <v/>
      </c>
    </row>
    <row r="16" spans="1:29" ht="18.95" x14ac:dyDescent="0.25">
      <c r="A16" s="322" t="str">
        <f t="shared" si="3"/>
        <v/>
      </c>
      <c r="B16" s="285"/>
      <c r="C16" s="327">
        <f>IF(ISTEXT(B16),Kostenzuordnung!$J$211,0)</f>
        <v>0</v>
      </c>
      <c r="D16" s="286"/>
      <c r="E16" s="329">
        <f t="shared" si="4"/>
        <v>0</v>
      </c>
      <c r="F16" s="332">
        <f>IF(ISTEXT(B16),Barmittel!$B$8,0)</f>
        <v>0</v>
      </c>
      <c r="G16" s="299">
        <f>IF(ISTEXT(B16),Barmittel!$B$12,0)</f>
        <v>0</v>
      </c>
      <c r="H16" s="333">
        <f t="shared" si="5"/>
        <v>0</v>
      </c>
      <c r="I16" s="288"/>
      <c r="J16" s="335">
        <f t="shared" si="0"/>
        <v>0</v>
      </c>
      <c r="K16" s="294"/>
      <c r="L16" s="338">
        <f t="shared" si="6"/>
        <v>0</v>
      </c>
      <c r="M16" s="300"/>
      <c r="N16" s="342">
        <f t="shared" si="1"/>
        <v>0</v>
      </c>
      <c r="O16" s="296"/>
      <c r="P16" s="346">
        <f t="shared" si="7"/>
        <v>0</v>
      </c>
      <c r="Q16" s="297"/>
      <c r="R16" s="346">
        <f t="shared" si="8"/>
        <v>0</v>
      </c>
      <c r="S16" s="296"/>
      <c r="T16" s="345">
        <f t="shared" si="9"/>
        <v>0</v>
      </c>
      <c r="U16" s="298"/>
      <c r="V16" s="349">
        <f t="shared" si="10"/>
        <v>0</v>
      </c>
      <c r="W16" s="349">
        <f t="shared" si="2"/>
        <v>0</v>
      </c>
      <c r="X16" s="24"/>
      <c r="Y16" s="349">
        <f t="shared" si="11"/>
        <v>0</v>
      </c>
      <c r="Z16" s="24"/>
      <c r="AA16" s="351">
        <f t="shared" si="12"/>
        <v>0</v>
      </c>
      <c r="AB16" s="24"/>
      <c r="AC16" s="353" t="str">
        <f>+IF(S16="x",(Mittagessen!$B$12)*$T$8,"")</f>
        <v/>
      </c>
    </row>
    <row r="17" spans="1:29" ht="18.95" x14ac:dyDescent="0.25">
      <c r="A17" s="322" t="str">
        <f t="shared" si="3"/>
        <v/>
      </c>
      <c r="B17" s="285"/>
      <c r="C17" s="327">
        <f>IF(ISTEXT(B17),Kostenzuordnung!$J$211,0)</f>
        <v>0</v>
      </c>
      <c r="D17" s="286"/>
      <c r="E17" s="329">
        <f t="shared" si="4"/>
        <v>0</v>
      </c>
      <c r="F17" s="332">
        <f>IF(ISTEXT(B17),Barmittel!$B$8,0)</f>
        <v>0</v>
      </c>
      <c r="G17" s="299">
        <f>IF(ISTEXT(B17),Barmittel!$B$12,0)</f>
        <v>0</v>
      </c>
      <c r="H17" s="333">
        <f t="shared" si="5"/>
        <v>0</v>
      </c>
      <c r="I17" s="288"/>
      <c r="J17" s="335">
        <f t="shared" si="0"/>
        <v>0</v>
      </c>
      <c r="K17" s="294"/>
      <c r="L17" s="338">
        <f t="shared" si="6"/>
        <v>0</v>
      </c>
      <c r="M17" s="300"/>
      <c r="N17" s="342">
        <f t="shared" si="1"/>
        <v>0</v>
      </c>
      <c r="O17" s="296"/>
      <c r="P17" s="346">
        <f t="shared" si="7"/>
        <v>0</v>
      </c>
      <c r="Q17" s="297"/>
      <c r="R17" s="346">
        <f t="shared" si="8"/>
        <v>0</v>
      </c>
      <c r="S17" s="296"/>
      <c r="T17" s="345">
        <f t="shared" si="9"/>
        <v>0</v>
      </c>
      <c r="U17" s="298"/>
      <c r="V17" s="349">
        <f t="shared" si="10"/>
        <v>0</v>
      </c>
      <c r="W17" s="349">
        <f t="shared" si="2"/>
        <v>0</v>
      </c>
      <c r="X17" s="24"/>
      <c r="Y17" s="349">
        <f t="shared" si="11"/>
        <v>0</v>
      </c>
      <c r="Z17" s="24"/>
      <c r="AA17" s="351">
        <f t="shared" si="12"/>
        <v>0</v>
      </c>
      <c r="AB17" s="24"/>
      <c r="AC17" s="353" t="str">
        <f>+IF(S17="x",(Mittagessen!$B$12)*$T$8,"")</f>
        <v/>
      </c>
    </row>
    <row r="18" spans="1:29" ht="18.95" x14ac:dyDescent="0.25">
      <c r="A18" s="322" t="str">
        <f t="shared" si="3"/>
        <v/>
      </c>
      <c r="B18" s="285"/>
      <c r="C18" s="327">
        <f>IF(ISTEXT(B18),Kostenzuordnung!$J$211,0)</f>
        <v>0</v>
      </c>
      <c r="D18" s="286"/>
      <c r="E18" s="329">
        <f t="shared" si="4"/>
        <v>0</v>
      </c>
      <c r="F18" s="332">
        <f>IF(ISTEXT(B18),Barmittel!$B$8,0)</f>
        <v>0</v>
      </c>
      <c r="G18" s="299">
        <f>IF(ISTEXT(B18),Barmittel!$B$12,0)</f>
        <v>0</v>
      </c>
      <c r="H18" s="333">
        <f t="shared" si="5"/>
        <v>0</v>
      </c>
      <c r="I18" s="288"/>
      <c r="J18" s="335">
        <f t="shared" si="0"/>
        <v>0</v>
      </c>
      <c r="K18" s="294"/>
      <c r="L18" s="338">
        <f t="shared" si="6"/>
        <v>0</v>
      </c>
      <c r="M18" s="300"/>
      <c r="N18" s="342">
        <f t="shared" si="1"/>
        <v>0</v>
      </c>
      <c r="O18" s="296"/>
      <c r="P18" s="346">
        <f t="shared" si="7"/>
        <v>0</v>
      </c>
      <c r="Q18" s="297"/>
      <c r="R18" s="346">
        <f t="shared" si="8"/>
        <v>0</v>
      </c>
      <c r="S18" s="296"/>
      <c r="T18" s="345">
        <f t="shared" si="9"/>
        <v>0</v>
      </c>
      <c r="U18" s="298"/>
      <c r="V18" s="349">
        <f t="shared" si="10"/>
        <v>0</v>
      </c>
      <c r="W18" s="349">
        <f t="shared" si="2"/>
        <v>0</v>
      </c>
      <c r="X18" s="24"/>
      <c r="Y18" s="349">
        <f t="shared" si="11"/>
        <v>0</v>
      </c>
      <c r="Z18" s="24"/>
      <c r="AA18" s="351">
        <f t="shared" si="12"/>
        <v>0</v>
      </c>
      <c r="AB18" s="24"/>
      <c r="AC18" s="353" t="str">
        <f>+IF(S18="x",(Mittagessen!$B$12)*$T$8,"")</f>
        <v/>
      </c>
    </row>
    <row r="19" spans="1:29" ht="18.95" x14ac:dyDescent="0.25">
      <c r="A19" s="322" t="str">
        <f t="shared" si="3"/>
        <v/>
      </c>
      <c r="B19" s="285"/>
      <c r="C19" s="327">
        <f>IF(ISTEXT(B19),Kostenzuordnung!$J$211,0)</f>
        <v>0</v>
      </c>
      <c r="D19" s="286"/>
      <c r="E19" s="329">
        <f t="shared" si="4"/>
        <v>0</v>
      </c>
      <c r="F19" s="332">
        <f>IF(ISTEXT(B19),Barmittel!$B$8,0)</f>
        <v>0</v>
      </c>
      <c r="G19" s="299">
        <f>IF(ISTEXT(B19),Barmittel!$B$12,0)</f>
        <v>0</v>
      </c>
      <c r="H19" s="333">
        <f t="shared" si="5"/>
        <v>0</v>
      </c>
      <c r="I19" s="288"/>
      <c r="J19" s="335">
        <f t="shared" si="0"/>
        <v>0</v>
      </c>
      <c r="K19" s="294"/>
      <c r="L19" s="338">
        <f t="shared" si="6"/>
        <v>0</v>
      </c>
      <c r="M19" s="300"/>
      <c r="N19" s="342">
        <f t="shared" si="1"/>
        <v>0</v>
      </c>
      <c r="O19" s="296"/>
      <c r="P19" s="346">
        <f t="shared" si="7"/>
        <v>0</v>
      </c>
      <c r="Q19" s="297"/>
      <c r="R19" s="346">
        <f t="shared" si="8"/>
        <v>0</v>
      </c>
      <c r="S19" s="296"/>
      <c r="T19" s="345">
        <f t="shared" si="9"/>
        <v>0</v>
      </c>
      <c r="U19" s="298"/>
      <c r="V19" s="349">
        <f t="shared" si="10"/>
        <v>0</v>
      </c>
      <c r="W19" s="349">
        <f t="shared" si="2"/>
        <v>0</v>
      </c>
      <c r="X19" s="24"/>
      <c r="Y19" s="349">
        <f t="shared" si="11"/>
        <v>0</v>
      </c>
      <c r="Z19" s="24"/>
      <c r="AA19" s="351">
        <f t="shared" si="12"/>
        <v>0</v>
      </c>
      <c r="AB19" s="24"/>
      <c r="AC19" s="353" t="str">
        <f>+IF(S19="x",(Mittagessen!$B$12)*$T$8,"")</f>
        <v/>
      </c>
    </row>
    <row r="20" spans="1:29" ht="18.95" x14ac:dyDescent="0.25">
      <c r="A20" s="322" t="str">
        <f t="shared" si="3"/>
        <v/>
      </c>
      <c r="B20" s="285"/>
      <c r="C20" s="327">
        <f>IF(ISTEXT(B20),Kostenzuordnung!$J$211,0)</f>
        <v>0</v>
      </c>
      <c r="D20" s="286"/>
      <c r="E20" s="329">
        <f t="shared" si="4"/>
        <v>0</v>
      </c>
      <c r="F20" s="332">
        <f>IF(ISTEXT(B20),Barmittel!$B$8,0)</f>
        <v>0</v>
      </c>
      <c r="G20" s="299">
        <f>IF(ISTEXT(B20),Barmittel!$B$12,0)</f>
        <v>0</v>
      </c>
      <c r="H20" s="333">
        <f t="shared" si="5"/>
        <v>0</v>
      </c>
      <c r="I20" s="288"/>
      <c r="J20" s="335">
        <f t="shared" si="0"/>
        <v>0</v>
      </c>
      <c r="K20" s="294"/>
      <c r="L20" s="338">
        <f t="shared" si="6"/>
        <v>0</v>
      </c>
      <c r="M20" s="300"/>
      <c r="N20" s="342">
        <f t="shared" si="1"/>
        <v>0</v>
      </c>
      <c r="O20" s="296"/>
      <c r="P20" s="346">
        <f t="shared" si="7"/>
        <v>0</v>
      </c>
      <c r="Q20" s="297"/>
      <c r="R20" s="346">
        <f t="shared" si="8"/>
        <v>0</v>
      </c>
      <c r="S20" s="296"/>
      <c r="T20" s="345">
        <f t="shared" si="9"/>
        <v>0</v>
      </c>
      <c r="U20" s="298"/>
      <c r="V20" s="349">
        <f t="shared" si="10"/>
        <v>0</v>
      </c>
      <c r="W20" s="349">
        <f t="shared" si="2"/>
        <v>0</v>
      </c>
      <c r="X20" s="24"/>
      <c r="Y20" s="349">
        <f t="shared" si="11"/>
        <v>0</v>
      </c>
      <c r="Z20" s="24"/>
      <c r="AA20" s="351">
        <f t="shared" si="12"/>
        <v>0</v>
      </c>
      <c r="AB20" s="24"/>
      <c r="AC20" s="353" t="str">
        <f>+IF(S20="x",(Mittagessen!$B$12)*$T$8,"")</f>
        <v/>
      </c>
    </row>
    <row r="21" spans="1:29" ht="18.95" x14ac:dyDescent="0.25">
      <c r="A21" s="322" t="str">
        <f t="shared" si="3"/>
        <v/>
      </c>
      <c r="B21" s="285"/>
      <c r="C21" s="327">
        <f>IF(ISTEXT(B21),Kostenzuordnung!$J$211,0)</f>
        <v>0</v>
      </c>
      <c r="D21" s="286"/>
      <c r="E21" s="329">
        <f t="shared" si="4"/>
        <v>0</v>
      </c>
      <c r="F21" s="332">
        <f>IF(ISTEXT(B21),Barmittel!$B$8,0)</f>
        <v>0</v>
      </c>
      <c r="G21" s="299">
        <f>IF(ISTEXT(B21),Barmittel!$B$12,0)</f>
        <v>0</v>
      </c>
      <c r="H21" s="333">
        <f t="shared" si="5"/>
        <v>0</v>
      </c>
      <c r="I21" s="288"/>
      <c r="J21" s="335">
        <f t="shared" si="0"/>
        <v>0</v>
      </c>
      <c r="K21" s="294"/>
      <c r="L21" s="338">
        <f t="shared" si="6"/>
        <v>0</v>
      </c>
      <c r="M21" s="300"/>
      <c r="N21" s="342">
        <f t="shared" si="1"/>
        <v>0</v>
      </c>
      <c r="O21" s="296"/>
      <c r="P21" s="346">
        <f t="shared" si="7"/>
        <v>0</v>
      </c>
      <c r="Q21" s="297"/>
      <c r="R21" s="346">
        <f t="shared" si="8"/>
        <v>0</v>
      </c>
      <c r="S21" s="296"/>
      <c r="T21" s="345">
        <f t="shared" si="9"/>
        <v>0</v>
      </c>
      <c r="U21" s="298"/>
      <c r="V21" s="349">
        <f t="shared" si="10"/>
        <v>0</v>
      </c>
      <c r="W21" s="349">
        <f t="shared" si="2"/>
        <v>0</v>
      </c>
      <c r="X21" s="24"/>
      <c r="Y21" s="349">
        <f t="shared" si="11"/>
        <v>0</v>
      </c>
      <c r="Z21" s="24"/>
      <c r="AA21" s="351">
        <f t="shared" si="12"/>
        <v>0</v>
      </c>
      <c r="AB21" s="24"/>
      <c r="AC21" s="353" t="str">
        <f>+IF(S21="x",(Mittagessen!$B$12)*$T$8,"")</f>
        <v/>
      </c>
    </row>
    <row r="22" spans="1:29" ht="18.75" x14ac:dyDescent="0.3">
      <c r="A22" s="322" t="str">
        <f t="shared" si="3"/>
        <v/>
      </c>
      <c r="B22" s="285"/>
      <c r="C22" s="327">
        <f>IF(ISTEXT(B22),Kostenzuordnung!$J$211,0)</f>
        <v>0</v>
      </c>
      <c r="D22" s="286"/>
      <c r="E22" s="329">
        <f t="shared" si="4"/>
        <v>0</v>
      </c>
      <c r="F22" s="332">
        <f>IF(ISTEXT(B22),Barmittel!$B$8,0)</f>
        <v>0</v>
      </c>
      <c r="G22" s="299">
        <f>IF(ISTEXT(B22),Barmittel!$B$12,0)</f>
        <v>0</v>
      </c>
      <c r="H22" s="333">
        <f t="shared" si="5"/>
        <v>0</v>
      </c>
      <c r="I22" s="288"/>
      <c r="J22" s="335">
        <f t="shared" si="0"/>
        <v>0</v>
      </c>
      <c r="K22" s="294"/>
      <c r="L22" s="338">
        <f t="shared" si="6"/>
        <v>0</v>
      </c>
      <c r="M22" s="300"/>
      <c r="N22" s="342">
        <f t="shared" si="1"/>
        <v>0</v>
      </c>
      <c r="O22" s="296"/>
      <c r="P22" s="346">
        <f t="shared" si="7"/>
        <v>0</v>
      </c>
      <c r="Q22" s="297"/>
      <c r="R22" s="346">
        <f t="shared" si="8"/>
        <v>0</v>
      </c>
      <c r="S22" s="296"/>
      <c r="T22" s="345">
        <f t="shared" si="9"/>
        <v>0</v>
      </c>
      <c r="U22" s="298"/>
      <c r="V22" s="349">
        <f t="shared" si="10"/>
        <v>0</v>
      </c>
      <c r="W22" s="349">
        <f t="shared" si="2"/>
        <v>0</v>
      </c>
      <c r="X22" s="24"/>
      <c r="Y22" s="349">
        <f t="shared" si="11"/>
        <v>0</v>
      </c>
      <c r="Z22" s="24"/>
      <c r="AA22" s="351">
        <f t="shared" si="12"/>
        <v>0</v>
      </c>
      <c r="AB22" s="24"/>
      <c r="AC22" s="353" t="str">
        <f>+IF(S22="x",(Mittagessen!$B$12)*$T$8,"")</f>
        <v/>
      </c>
    </row>
    <row r="23" spans="1:29" ht="18.75" x14ac:dyDescent="0.3">
      <c r="A23" s="322" t="str">
        <f t="shared" si="3"/>
        <v/>
      </c>
      <c r="B23" s="285"/>
      <c r="C23" s="327">
        <f>IF(ISTEXT(B23),Kostenzuordnung!$J$211,0)</f>
        <v>0</v>
      </c>
      <c r="D23" s="286"/>
      <c r="E23" s="329">
        <f>+C23+D23</f>
        <v>0</v>
      </c>
      <c r="F23" s="332">
        <f>IF(ISTEXT(B23),Barmittel!$B$8,0)</f>
        <v>0</v>
      </c>
      <c r="G23" s="299">
        <f>IF(ISTEXT(B23),Barmittel!$B$12,0)</f>
        <v>0</v>
      </c>
      <c r="H23" s="333">
        <f t="shared" si="5"/>
        <v>0</v>
      </c>
      <c r="I23" s="288"/>
      <c r="J23" s="335">
        <f t="shared" si="0"/>
        <v>0</v>
      </c>
      <c r="K23" s="294"/>
      <c r="L23" s="338">
        <f t="shared" si="6"/>
        <v>0</v>
      </c>
      <c r="M23" s="300"/>
      <c r="N23" s="342">
        <f t="shared" si="1"/>
        <v>0</v>
      </c>
      <c r="O23" s="296"/>
      <c r="P23" s="346">
        <f t="shared" si="7"/>
        <v>0</v>
      </c>
      <c r="Q23" s="297"/>
      <c r="R23" s="346">
        <f t="shared" si="8"/>
        <v>0</v>
      </c>
      <c r="S23" s="296"/>
      <c r="T23" s="345">
        <f t="shared" si="9"/>
        <v>0</v>
      </c>
      <c r="U23" s="298"/>
      <c r="V23" s="349">
        <f t="shared" si="10"/>
        <v>0</v>
      </c>
      <c r="W23" s="349">
        <f t="shared" si="2"/>
        <v>0</v>
      </c>
      <c r="X23" s="24"/>
      <c r="Y23" s="349">
        <f t="shared" si="11"/>
        <v>0</v>
      </c>
      <c r="Z23" s="24"/>
      <c r="AA23" s="351">
        <f t="shared" si="12"/>
        <v>0</v>
      </c>
      <c r="AB23" s="24"/>
      <c r="AC23" s="353" t="str">
        <f>+IF(S23="x",(Mittagessen!$B$12)*$T$8,"")</f>
        <v/>
      </c>
    </row>
    <row r="24" spans="1:29" ht="18.75" x14ac:dyDescent="0.3">
      <c r="A24" s="322" t="str">
        <f t="shared" si="3"/>
        <v/>
      </c>
      <c r="B24" s="285"/>
      <c r="C24" s="327">
        <f>IF(ISTEXT(B24),Kostenzuordnung!$J$211,0)</f>
        <v>0</v>
      </c>
      <c r="D24" s="301"/>
      <c r="E24" s="329">
        <f>+C24+D24</f>
        <v>0</v>
      </c>
      <c r="F24" s="332">
        <f>IF(ISTEXT(B24),Barmittel!$B$8,0)</f>
        <v>0</v>
      </c>
      <c r="G24" s="299">
        <f>IF(ISTEXT(B24),Barmittel!$B$12,0)</f>
        <v>0</v>
      </c>
      <c r="H24" s="333">
        <f t="shared" si="5"/>
        <v>0</v>
      </c>
      <c r="I24" s="288"/>
      <c r="J24" s="335">
        <f t="shared" si="0"/>
        <v>0</v>
      </c>
      <c r="K24" s="294"/>
      <c r="L24" s="338">
        <f t="shared" si="6"/>
        <v>0</v>
      </c>
      <c r="M24" s="300"/>
      <c r="N24" s="342">
        <f t="shared" si="1"/>
        <v>0</v>
      </c>
      <c r="O24" s="296"/>
      <c r="P24" s="346">
        <f t="shared" si="7"/>
        <v>0</v>
      </c>
      <c r="Q24" s="297"/>
      <c r="R24" s="346">
        <f t="shared" si="8"/>
        <v>0</v>
      </c>
      <c r="S24" s="296"/>
      <c r="T24" s="345">
        <f t="shared" si="9"/>
        <v>0</v>
      </c>
      <c r="U24" s="298"/>
      <c r="V24" s="349">
        <f t="shared" si="10"/>
        <v>0</v>
      </c>
      <c r="W24" s="349">
        <f t="shared" si="2"/>
        <v>0</v>
      </c>
      <c r="X24" s="24"/>
      <c r="Y24" s="349">
        <f t="shared" si="11"/>
        <v>0</v>
      </c>
      <c r="Z24" s="24"/>
      <c r="AA24" s="351">
        <f t="shared" si="12"/>
        <v>0</v>
      </c>
      <c r="AB24" s="24"/>
      <c r="AC24" s="353" t="str">
        <f>+IF(S24="x",(Mittagessen!$B$12)*$T$8,"")</f>
        <v/>
      </c>
    </row>
    <row r="25" spans="1:29" ht="18.75" x14ac:dyDescent="0.3">
      <c r="A25" s="322" t="str">
        <f t="shared" si="3"/>
        <v/>
      </c>
      <c r="B25" s="285"/>
      <c r="C25" s="327">
        <f>IF(ISTEXT(B25),Kostenzuordnung!$J$211,0)</f>
        <v>0</v>
      </c>
      <c r="D25" s="301"/>
      <c r="E25" s="329">
        <f>+C25+D25</f>
        <v>0</v>
      </c>
      <c r="F25" s="332">
        <f>IF(ISTEXT(B25),Barmittel!$B$8,0)</f>
        <v>0</v>
      </c>
      <c r="G25" s="299">
        <f>IF(ISTEXT(B25),Barmittel!$B$12,0)</f>
        <v>0</v>
      </c>
      <c r="H25" s="333">
        <f t="shared" si="5"/>
        <v>0</v>
      </c>
      <c r="I25" s="288"/>
      <c r="J25" s="335">
        <f t="shared" si="0"/>
        <v>0</v>
      </c>
      <c r="K25" s="294"/>
      <c r="L25" s="338">
        <f t="shared" si="6"/>
        <v>0</v>
      </c>
      <c r="M25" s="300"/>
      <c r="N25" s="342">
        <f t="shared" si="1"/>
        <v>0</v>
      </c>
      <c r="O25" s="296"/>
      <c r="P25" s="346">
        <f t="shared" si="7"/>
        <v>0</v>
      </c>
      <c r="Q25" s="297"/>
      <c r="R25" s="346">
        <f t="shared" si="8"/>
        <v>0</v>
      </c>
      <c r="S25" s="296"/>
      <c r="T25" s="345">
        <f t="shared" si="9"/>
        <v>0</v>
      </c>
      <c r="U25" s="298"/>
      <c r="V25" s="349">
        <f t="shared" si="10"/>
        <v>0</v>
      </c>
      <c r="W25" s="349">
        <f t="shared" si="2"/>
        <v>0</v>
      </c>
      <c r="X25" s="24"/>
      <c r="Y25" s="349">
        <f t="shared" si="11"/>
        <v>0</v>
      </c>
      <c r="Z25" s="24"/>
      <c r="AA25" s="351">
        <f t="shared" si="12"/>
        <v>0</v>
      </c>
      <c r="AB25" s="24"/>
      <c r="AC25" s="353" t="str">
        <f>+IF(S25="x",(Mittagessen!$B$12)*$T$8,"")</f>
        <v/>
      </c>
    </row>
    <row r="26" spans="1:29" ht="18.75" x14ac:dyDescent="0.3">
      <c r="A26" s="322" t="str">
        <f t="shared" si="3"/>
        <v/>
      </c>
      <c r="B26" s="285"/>
      <c r="C26" s="327">
        <f>IF(ISTEXT(B26),Kostenzuordnung!$J$211,0)</f>
        <v>0</v>
      </c>
      <c r="D26" s="301"/>
      <c r="E26" s="329">
        <f t="shared" ref="E26:E48" si="13">+C26+D26</f>
        <v>0</v>
      </c>
      <c r="F26" s="332">
        <f>IF(ISTEXT(B26),Barmittel!$B$8,0)</f>
        <v>0</v>
      </c>
      <c r="G26" s="299">
        <f>IF(ISTEXT(B26),Barmittel!$B$12,0)</f>
        <v>0</v>
      </c>
      <c r="H26" s="333">
        <f t="shared" si="5"/>
        <v>0</v>
      </c>
      <c r="I26" s="288"/>
      <c r="J26" s="335">
        <f t="shared" ref="J26:J48" si="14">IF(H26&gt;0,$J$9,0)</f>
        <v>0</v>
      </c>
      <c r="K26" s="294"/>
      <c r="L26" s="338">
        <f t="shared" si="6"/>
        <v>0</v>
      </c>
      <c r="M26" s="300"/>
      <c r="N26" s="342">
        <f t="shared" si="1"/>
        <v>0</v>
      </c>
      <c r="O26" s="296"/>
      <c r="P26" s="346">
        <f t="shared" si="7"/>
        <v>0</v>
      </c>
      <c r="Q26" s="297"/>
      <c r="R26" s="346">
        <f t="shared" si="8"/>
        <v>0</v>
      </c>
      <c r="S26" s="296"/>
      <c r="T26" s="345">
        <f t="shared" si="9"/>
        <v>0</v>
      </c>
      <c r="U26" s="298"/>
      <c r="V26" s="349">
        <f t="shared" si="10"/>
        <v>0</v>
      </c>
      <c r="W26" s="349">
        <f t="shared" si="2"/>
        <v>0</v>
      </c>
      <c r="X26" s="24"/>
      <c r="Y26" s="349">
        <f t="shared" si="11"/>
        <v>0</v>
      </c>
      <c r="Z26" s="24"/>
      <c r="AA26" s="351">
        <f t="shared" si="12"/>
        <v>0</v>
      </c>
      <c r="AB26" s="24"/>
      <c r="AC26" s="353" t="str">
        <f>+IF(S26="x",(Mittagessen!$B$12)*$T$8,"")</f>
        <v/>
      </c>
    </row>
    <row r="27" spans="1:29" ht="18.75" x14ac:dyDescent="0.3">
      <c r="A27" s="322" t="str">
        <f t="shared" si="3"/>
        <v/>
      </c>
      <c r="B27" s="285"/>
      <c r="C27" s="327">
        <f>IF(ISTEXT(B27),Kostenzuordnung!$J$211,0)</f>
        <v>0</v>
      </c>
      <c r="D27" s="301"/>
      <c r="E27" s="329">
        <f t="shared" si="13"/>
        <v>0</v>
      </c>
      <c r="F27" s="332">
        <f>IF(ISTEXT(B27),Barmittel!$B$8,0)</f>
        <v>0</v>
      </c>
      <c r="G27" s="299">
        <f>IF(ISTEXT(B27),Barmittel!$B$12,0)</f>
        <v>0</v>
      </c>
      <c r="H27" s="333">
        <f t="shared" si="5"/>
        <v>0</v>
      </c>
      <c r="I27" s="288"/>
      <c r="J27" s="335">
        <f t="shared" si="14"/>
        <v>0</v>
      </c>
      <c r="K27" s="294"/>
      <c r="L27" s="338">
        <f t="shared" si="6"/>
        <v>0</v>
      </c>
      <c r="M27" s="300"/>
      <c r="N27" s="342">
        <f t="shared" si="1"/>
        <v>0</v>
      </c>
      <c r="O27" s="296"/>
      <c r="P27" s="346">
        <f t="shared" si="7"/>
        <v>0</v>
      </c>
      <c r="Q27" s="297"/>
      <c r="R27" s="346">
        <f t="shared" si="8"/>
        <v>0</v>
      </c>
      <c r="S27" s="296"/>
      <c r="T27" s="345">
        <f t="shared" si="9"/>
        <v>0</v>
      </c>
      <c r="U27" s="298"/>
      <c r="V27" s="349">
        <f t="shared" si="10"/>
        <v>0</v>
      </c>
      <c r="W27" s="349">
        <f t="shared" si="2"/>
        <v>0</v>
      </c>
      <c r="X27" s="24"/>
      <c r="Y27" s="349">
        <f t="shared" si="11"/>
        <v>0</v>
      </c>
      <c r="Z27" s="24"/>
      <c r="AA27" s="351">
        <f t="shared" si="12"/>
        <v>0</v>
      </c>
      <c r="AB27" s="24"/>
      <c r="AC27" s="353" t="str">
        <f>+IF(S27="x",(Mittagessen!$B$12)*$T$8,"")</f>
        <v/>
      </c>
    </row>
    <row r="28" spans="1:29" ht="18.75" x14ac:dyDescent="0.3">
      <c r="A28" s="322" t="str">
        <f t="shared" si="3"/>
        <v/>
      </c>
      <c r="B28" s="285"/>
      <c r="C28" s="327">
        <f>IF(ISTEXT(B28),Kostenzuordnung!$J$211,0)</f>
        <v>0</v>
      </c>
      <c r="D28" s="301"/>
      <c r="E28" s="329">
        <f t="shared" si="13"/>
        <v>0</v>
      </c>
      <c r="F28" s="332">
        <f>IF(ISTEXT(B28),Barmittel!$B$8,0)</f>
        <v>0</v>
      </c>
      <c r="G28" s="299">
        <f>IF(ISTEXT(B28),Barmittel!$B$12,0)</f>
        <v>0</v>
      </c>
      <c r="H28" s="333">
        <f t="shared" si="5"/>
        <v>0</v>
      </c>
      <c r="I28" s="288"/>
      <c r="J28" s="335">
        <f t="shared" si="14"/>
        <v>0</v>
      </c>
      <c r="K28" s="294"/>
      <c r="L28" s="338">
        <f t="shared" si="6"/>
        <v>0</v>
      </c>
      <c r="M28" s="300"/>
      <c r="N28" s="342">
        <f t="shared" si="1"/>
        <v>0</v>
      </c>
      <c r="O28" s="296"/>
      <c r="P28" s="346">
        <f t="shared" si="7"/>
        <v>0</v>
      </c>
      <c r="Q28" s="297"/>
      <c r="R28" s="346">
        <f t="shared" si="8"/>
        <v>0</v>
      </c>
      <c r="S28" s="296"/>
      <c r="T28" s="345">
        <f t="shared" si="9"/>
        <v>0</v>
      </c>
      <c r="U28" s="298"/>
      <c r="V28" s="349">
        <f t="shared" si="10"/>
        <v>0</v>
      </c>
      <c r="W28" s="349">
        <f t="shared" si="2"/>
        <v>0</v>
      </c>
      <c r="X28" s="24"/>
      <c r="Y28" s="349">
        <f t="shared" si="11"/>
        <v>0</v>
      </c>
      <c r="Z28" s="24"/>
      <c r="AA28" s="351">
        <f t="shared" si="12"/>
        <v>0</v>
      </c>
      <c r="AB28" s="24"/>
      <c r="AC28" s="353" t="str">
        <f>+IF(S28="x",(Mittagessen!$B$12)*$T$8,"")</f>
        <v/>
      </c>
    </row>
    <row r="29" spans="1:29" ht="18.75" x14ac:dyDescent="0.3">
      <c r="A29" s="322" t="str">
        <f t="shared" si="3"/>
        <v/>
      </c>
      <c r="B29" s="285"/>
      <c r="C29" s="327">
        <f>IF(ISTEXT(B29),Kostenzuordnung!$J$211,0)</f>
        <v>0</v>
      </c>
      <c r="D29" s="301"/>
      <c r="E29" s="329">
        <f t="shared" si="13"/>
        <v>0</v>
      </c>
      <c r="F29" s="332">
        <f>IF(ISTEXT(B29),Barmittel!$B$8,0)</f>
        <v>0</v>
      </c>
      <c r="G29" s="299">
        <f>IF(ISTEXT(B29),Barmittel!$B$12,0)</f>
        <v>0</v>
      </c>
      <c r="H29" s="333">
        <f t="shared" si="5"/>
        <v>0</v>
      </c>
      <c r="I29" s="288"/>
      <c r="J29" s="335">
        <f t="shared" si="14"/>
        <v>0</v>
      </c>
      <c r="K29" s="294"/>
      <c r="L29" s="338">
        <f t="shared" si="6"/>
        <v>0</v>
      </c>
      <c r="M29" s="300"/>
      <c r="N29" s="342">
        <f t="shared" si="1"/>
        <v>0</v>
      </c>
      <c r="O29" s="296"/>
      <c r="P29" s="346">
        <f t="shared" si="7"/>
        <v>0</v>
      </c>
      <c r="Q29" s="297"/>
      <c r="R29" s="346">
        <f t="shared" si="8"/>
        <v>0</v>
      </c>
      <c r="S29" s="296"/>
      <c r="T29" s="345">
        <f t="shared" si="9"/>
        <v>0</v>
      </c>
      <c r="U29" s="298"/>
      <c r="V29" s="349">
        <f t="shared" si="10"/>
        <v>0</v>
      </c>
      <c r="W29" s="349">
        <f t="shared" si="2"/>
        <v>0</v>
      </c>
      <c r="X29" s="24"/>
      <c r="Y29" s="349">
        <f t="shared" si="11"/>
        <v>0</v>
      </c>
      <c r="Z29" s="24"/>
      <c r="AA29" s="351">
        <f t="shared" si="12"/>
        <v>0</v>
      </c>
      <c r="AB29" s="24"/>
      <c r="AC29" s="353" t="str">
        <f>+IF(S29="x",(Mittagessen!$B$12)*$T$8,"")</f>
        <v/>
      </c>
    </row>
    <row r="30" spans="1:29" ht="18.75" x14ac:dyDescent="0.3">
      <c r="A30" s="322" t="str">
        <f t="shared" si="3"/>
        <v/>
      </c>
      <c r="B30" s="285"/>
      <c r="C30" s="327">
        <f>IF(ISTEXT(B30),Kostenzuordnung!$J$211,0)</f>
        <v>0</v>
      </c>
      <c r="D30" s="301"/>
      <c r="E30" s="329">
        <f t="shared" si="13"/>
        <v>0</v>
      </c>
      <c r="F30" s="332">
        <f>IF(ISTEXT(B30),Barmittel!$B$8,0)</f>
        <v>0</v>
      </c>
      <c r="G30" s="299">
        <f>IF(ISTEXT(B30),Barmittel!$B$12,0)</f>
        <v>0</v>
      </c>
      <c r="H30" s="333">
        <f t="shared" si="5"/>
        <v>0</v>
      </c>
      <c r="I30" s="288"/>
      <c r="J30" s="335">
        <f t="shared" si="14"/>
        <v>0</v>
      </c>
      <c r="K30" s="294"/>
      <c r="L30" s="338">
        <f t="shared" si="6"/>
        <v>0</v>
      </c>
      <c r="M30" s="300"/>
      <c r="N30" s="342">
        <f t="shared" si="1"/>
        <v>0</v>
      </c>
      <c r="O30" s="296"/>
      <c r="P30" s="346">
        <f t="shared" si="7"/>
        <v>0</v>
      </c>
      <c r="Q30" s="297"/>
      <c r="R30" s="346">
        <f t="shared" si="8"/>
        <v>0</v>
      </c>
      <c r="S30" s="296"/>
      <c r="T30" s="345">
        <f t="shared" si="9"/>
        <v>0</v>
      </c>
      <c r="U30" s="298"/>
      <c r="V30" s="349">
        <f t="shared" si="10"/>
        <v>0</v>
      </c>
      <c r="W30" s="349">
        <f t="shared" si="2"/>
        <v>0</v>
      </c>
      <c r="X30" s="24"/>
      <c r="Y30" s="349">
        <f t="shared" si="11"/>
        <v>0</v>
      </c>
      <c r="Z30" s="24"/>
      <c r="AA30" s="351">
        <f t="shared" si="12"/>
        <v>0</v>
      </c>
      <c r="AB30" s="24"/>
      <c r="AC30" s="353" t="str">
        <f>+IF(S30="x",(Mittagessen!$B$12)*$T$8,"")</f>
        <v/>
      </c>
    </row>
    <row r="31" spans="1:29" ht="18.75" x14ac:dyDescent="0.3">
      <c r="A31" s="322" t="str">
        <f t="shared" si="3"/>
        <v/>
      </c>
      <c r="B31" s="285"/>
      <c r="C31" s="327">
        <f>IF(ISTEXT(B31),Kostenzuordnung!$J$211,0)</f>
        <v>0</v>
      </c>
      <c r="D31" s="301"/>
      <c r="E31" s="329">
        <f t="shared" si="13"/>
        <v>0</v>
      </c>
      <c r="F31" s="332">
        <f>IF(ISTEXT(B31),Barmittel!$B$8,0)</f>
        <v>0</v>
      </c>
      <c r="G31" s="299">
        <f>IF(ISTEXT(B31),Barmittel!$B$12,0)</f>
        <v>0</v>
      </c>
      <c r="H31" s="333">
        <f t="shared" si="5"/>
        <v>0</v>
      </c>
      <c r="I31" s="288"/>
      <c r="J31" s="335">
        <f t="shared" si="14"/>
        <v>0</v>
      </c>
      <c r="K31" s="294"/>
      <c r="L31" s="338">
        <f t="shared" si="6"/>
        <v>0</v>
      </c>
      <c r="M31" s="300"/>
      <c r="N31" s="342">
        <f t="shared" si="1"/>
        <v>0</v>
      </c>
      <c r="O31" s="296"/>
      <c r="P31" s="346">
        <f t="shared" si="7"/>
        <v>0</v>
      </c>
      <c r="Q31" s="297"/>
      <c r="R31" s="346">
        <f t="shared" si="8"/>
        <v>0</v>
      </c>
      <c r="S31" s="296"/>
      <c r="T31" s="345">
        <f t="shared" si="9"/>
        <v>0</v>
      </c>
      <c r="U31" s="298"/>
      <c r="V31" s="349">
        <f t="shared" si="10"/>
        <v>0</v>
      </c>
      <c r="W31" s="349">
        <f t="shared" si="2"/>
        <v>0</v>
      </c>
      <c r="X31" s="24"/>
      <c r="Y31" s="349">
        <f t="shared" si="11"/>
        <v>0</v>
      </c>
      <c r="Z31" s="24"/>
      <c r="AA31" s="351">
        <f t="shared" si="12"/>
        <v>0</v>
      </c>
      <c r="AB31" s="24"/>
      <c r="AC31" s="353" t="str">
        <f>+IF(S31="x",(Mittagessen!$B$12)*$T$8,"")</f>
        <v/>
      </c>
    </row>
    <row r="32" spans="1:29" ht="18.75" x14ac:dyDescent="0.3">
      <c r="A32" s="322" t="str">
        <f t="shared" si="3"/>
        <v/>
      </c>
      <c r="B32" s="285"/>
      <c r="C32" s="327">
        <f>IF(ISTEXT(B32),Kostenzuordnung!$J$211,0)</f>
        <v>0</v>
      </c>
      <c r="D32" s="301"/>
      <c r="E32" s="329">
        <f t="shared" si="13"/>
        <v>0</v>
      </c>
      <c r="F32" s="332">
        <f>IF(ISTEXT(B32),Barmittel!$B$8,0)</f>
        <v>0</v>
      </c>
      <c r="G32" s="299">
        <f>IF(ISTEXT(B32),Barmittel!$B$12,0)</f>
        <v>0</v>
      </c>
      <c r="H32" s="333">
        <f t="shared" si="5"/>
        <v>0</v>
      </c>
      <c r="I32" s="288"/>
      <c r="J32" s="335">
        <f t="shared" si="14"/>
        <v>0</v>
      </c>
      <c r="K32" s="294"/>
      <c r="L32" s="338">
        <f t="shared" si="6"/>
        <v>0</v>
      </c>
      <c r="M32" s="300"/>
      <c r="N32" s="342">
        <f t="shared" si="1"/>
        <v>0</v>
      </c>
      <c r="O32" s="296"/>
      <c r="P32" s="346">
        <f t="shared" si="7"/>
        <v>0</v>
      </c>
      <c r="Q32" s="297"/>
      <c r="R32" s="346">
        <f t="shared" si="8"/>
        <v>0</v>
      </c>
      <c r="S32" s="296"/>
      <c r="T32" s="345">
        <f t="shared" si="9"/>
        <v>0</v>
      </c>
      <c r="U32" s="298"/>
      <c r="V32" s="349">
        <f t="shared" si="10"/>
        <v>0</v>
      </c>
      <c r="W32" s="349">
        <f t="shared" si="2"/>
        <v>0</v>
      </c>
      <c r="X32" s="24"/>
      <c r="Y32" s="349">
        <f t="shared" si="11"/>
        <v>0</v>
      </c>
      <c r="Z32" s="24"/>
      <c r="AA32" s="351">
        <f t="shared" si="12"/>
        <v>0</v>
      </c>
      <c r="AB32" s="24"/>
      <c r="AC32" s="353" t="str">
        <f>+IF(S32="x",(Mittagessen!$B$12)*$T$8,"")</f>
        <v/>
      </c>
    </row>
    <row r="33" spans="1:29" ht="18.75" x14ac:dyDescent="0.3">
      <c r="A33" s="322" t="str">
        <f t="shared" si="3"/>
        <v/>
      </c>
      <c r="B33" s="285"/>
      <c r="C33" s="327">
        <f>IF(ISTEXT(B33),Kostenzuordnung!$J$211,0)</f>
        <v>0</v>
      </c>
      <c r="D33" s="301"/>
      <c r="E33" s="329">
        <f t="shared" si="13"/>
        <v>0</v>
      </c>
      <c r="F33" s="332">
        <f>IF(ISTEXT(B33),Barmittel!$B$8,0)</f>
        <v>0</v>
      </c>
      <c r="G33" s="299">
        <f>IF(ISTEXT(B33),Barmittel!$B$12,0)</f>
        <v>0</v>
      </c>
      <c r="H33" s="333">
        <f t="shared" si="5"/>
        <v>0</v>
      </c>
      <c r="I33" s="288"/>
      <c r="J33" s="335">
        <f t="shared" si="14"/>
        <v>0</v>
      </c>
      <c r="K33" s="294"/>
      <c r="L33" s="338">
        <f t="shared" si="6"/>
        <v>0</v>
      </c>
      <c r="M33" s="300"/>
      <c r="N33" s="342">
        <f t="shared" si="1"/>
        <v>0</v>
      </c>
      <c r="O33" s="296"/>
      <c r="P33" s="346">
        <f t="shared" si="7"/>
        <v>0</v>
      </c>
      <c r="Q33" s="297"/>
      <c r="R33" s="346">
        <f t="shared" si="8"/>
        <v>0</v>
      </c>
      <c r="S33" s="296"/>
      <c r="T33" s="345">
        <f t="shared" si="9"/>
        <v>0</v>
      </c>
      <c r="U33" s="298"/>
      <c r="V33" s="349">
        <f t="shared" si="10"/>
        <v>0</v>
      </c>
      <c r="W33" s="349">
        <f t="shared" si="2"/>
        <v>0</v>
      </c>
      <c r="X33" s="24"/>
      <c r="Y33" s="349">
        <f t="shared" si="11"/>
        <v>0</v>
      </c>
      <c r="Z33" s="24"/>
      <c r="AA33" s="351">
        <f t="shared" si="12"/>
        <v>0</v>
      </c>
      <c r="AB33" s="24"/>
      <c r="AC33" s="353" t="str">
        <f>+IF(S33="x",(Mittagessen!$B$12)*$T$8,"")</f>
        <v/>
      </c>
    </row>
    <row r="34" spans="1:29" ht="18.75" x14ac:dyDescent="0.3">
      <c r="A34" s="322" t="str">
        <f t="shared" si="3"/>
        <v/>
      </c>
      <c r="B34" s="302"/>
      <c r="C34" s="327">
        <f>IF(ISTEXT(B34),Kostenzuordnung!$J$211,0)</f>
        <v>0</v>
      </c>
      <c r="D34" s="301"/>
      <c r="E34" s="329">
        <f t="shared" si="13"/>
        <v>0</v>
      </c>
      <c r="F34" s="332">
        <f>IF(ISTEXT(B34),Barmittel!$B$8,0)</f>
        <v>0</v>
      </c>
      <c r="G34" s="299">
        <f>IF(ISTEXT(B34),Barmittel!$B$12,0)</f>
        <v>0</v>
      </c>
      <c r="H34" s="333">
        <f t="shared" si="5"/>
        <v>0</v>
      </c>
      <c r="I34" s="288"/>
      <c r="J34" s="335">
        <f t="shared" si="14"/>
        <v>0</v>
      </c>
      <c r="K34" s="294"/>
      <c r="L34" s="338">
        <f t="shared" si="6"/>
        <v>0</v>
      </c>
      <c r="M34" s="300"/>
      <c r="N34" s="342">
        <f t="shared" si="1"/>
        <v>0</v>
      </c>
      <c r="O34" s="296"/>
      <c r="P34" s="346">
        <f t="shared" si="7"/>
        <v>0</v>
      </c>
      <c r="Q34" s="297"/>
      <c r="R34" s="346">
        <f t="shared" si="8"/>
        <v>0</v>
      </c>
      <c r="S34" s="296"/>
      <c r="T34" s="345">
        <f t="shared" si="9"/>
        <v>0</v>
      </c>
      <c r="U34" s="298"/>
      <c r="V34" s="349">
        <f t="shared" si="10"/>
        <v>0</v>
      </c>
      <c r="W34" s="349">
        <f t="shared" si="2"/>
        <v>0</v>
      </c>
      <c r="X34" s="24"/>
      <c r="Y34" s="349">
        <f t="shared" si="11"/>
        <v>0</v>
      </c>
      <c r="Z34" s="24"/>
      <c r="AA34" s="351">
        <f t="shared" si="12"/>
        <v>0</v>
      </c>
      <c r="AB34" s="24"/>
      <c r="AC34" s="353" t="str">
        <f>+IF(S34="x",(Mittagessen!$B$12)*$T$8,"")</f>
        <v/>
      </c>
    </row>
    <row r="35" spans="1:29" ht="18.75" x14ac:dyDescent="0.3">
      <c r="A35" s="322" t="str">
        <f t="shared" si="3"/>
        <v/>
      </c>
      <c r="B35" s="302"/>
      <c r="C35" s="327">
        <f>IF(ISTEXT(B35),Kostenzuordnung!$J$211,0)</f>
        <v>0</v>
      </c>
      <c r="D35" s="301"/>
      <c r="E35" s="329">
        <f t="shared" si="13"/>
        <v>0</v>
      </c>
      <c r="F35" s="332">
        <f>IF(ISTEXT(B35),Barmittel!$B$8,0)</f>
        <v>0</v>
      </c>
      <c r="G35" s="299">
        <f>IF(ISTEXT(B35),Barmittel!$B$12,0)</f>
        <v>0</v>
      </c>
      <c r="H35" s="333">
        <f t="shared" si="5"/>
        <v>0</v>
      </c>
      <c r="I35" s="288"/>
      <c r="J35" s="335">
        <f t="shared" si="14"/>
        <v>0</v>
      </c>
      <c r="K35" s="294"/>
      <c r="L35" s="338">
        <f t="shared" si="6"/>
        <v>0</v>
      </c>
      <c r="M35" s="300"/>
      <c r="N35" s="342">
        <f t="shared" si="1"/>
        <v>0</v>
      </c>
      <c r="O35" s="296"/>
      <c r="P35" s="346">
        <f t="shared" si="7"/>
        <v>0</v>
      </c>
      <c r="Q35" s="297"/>
      <c r="R35" s="346">
        <f t="shared" si="8"/>
        <v>0</v>
      </c>
      <c r="S35" s="296"/>
      <c r="T35" s="345">
        <f t="shared" si="9"/>
        <v>0</v>
      </c>
      <c r="U35" s="298"/>
      <c r="V35" s="349">
        <f t="shared" si="10"/>
        <v>0</v>
      </c>
      <c r="W35" s="349">
        <f t="shared" si="2"/>
        <v>0</v>
      </c>
      <c r="X35" s="24"/>
      <c r="Y35" s="349">
        <f t="shared" si="11"/>
        <v>0</v>
      </c>
      <c r="Z35" s="24"/>
      <c r="AA35" s="351">
        <f t="shared" si="12"/>
        <v>0</v>
      </c>
      <c r="AB35" s="24"/>
      <c r="AC35" s="353" t="str">
        <f>+IF(S35="x",(Mittagessen!$B$12)*$T$8,"")</f>
        <v/>
      </c>
    </row>
    <row r="36" spans="1:29" ht="18.75" x14ac:dyDescent="0.3">
      <c r="A36" s="322" t="str">
        <f t="shared" si="3"/>
        <v/>
      </c>
      <c r="B36" s="302"/>
      <c r="C36" s="327">
        <f>IF(ISTEXT(B36),Kostenzuordnung!$J$211,0)</f>
        <v>0</v>
      </c>
      <c r="D36" s="301"/>
      <c r="E36" s="329">
        <f t="shared" si="13"/>
        <v>0</v>
      </c>
      <c r="F36" s="332">
        <f>IF(ISTEXT(B36),Barmittel!$B$8,0)</f>
        <v>0</v>
      </c>
      <c r="G36" s="299">
        <f>IF(ISTEXT(B36),Barmittel!$B$12,0)</f>
        <v>0</v>
      </c>
      <c r="H36" s="333">
        <f t="shared" si="5"/>
        <v>0</v>
      </c>
      <c r="I36" s="288"/>
      <c r="J36" s="335">
        <f t="shared" si="14"/>
        <v>0</v>
      </c>
      <c r="K36" s="294"/>
      <c r="L36" s="338">
        <f t="shared" si="6"/>
        <v>0</v>
      </c>
      <c r="M36" s="300"/>
      <c r="N36" s="342">
        <f t="shared" si="1"/>
        <v>0</v>
      </c>
      <c r="O36" s="296"/>
      <c r="P36" s="346">
        <f t="shared" si="7"/>
        <v>0</v>
      </c>
      <c r="Q36" s="297"/>
      <c r="R36" s="346">
        <f t="shared" si="8"/>
        <v>0</v>
      </c>
      <c r="S36" s="296"/>
      <c r="T36" s="345">
        <f t="shared" si="9"/>
        <v>0</v>
      </c>
      <c r="U36" s="298"/>
      <c r="V36" s="349">
        <f t="shared" si="10"/>
        <v>0</v>
      </c>
      <c r="W36" s="349">
        <f t="shared" si="2"/>
        <v>0</v>
      </c>
      <c r="X36" s="24"/>
      <c r="Y36" s="349">
        <f t="shared" si="11"/>
        <v>0</v>
      </c>
      <c r="Z36" s="24"/>
      <c r="AA36" s="351">
        <f t="shared" si="12"/>
        <v>0</v>
      </c>
      <c r="AB36" s="24"/>
      <c r="AC36" s="353" t="str">
        <f>+IF(S36="x",(Mittagessen!$B$12)*$T$8,"")</f>
        <v/>
      </c>
    </row>
    <row r="37" spans="1:29" ht="18.75" x14ac:dyDescent="0.3">
      <c r="A37" s="322" t="str">
        <f t="shared" si="3"/>
        <v/>
      </c>
      <c r="B37" s="302"/>
      <c r="C37" s="327">
        <f>IF(ISTEXT(B37),Kostenzuordnung!$J$211,0)</f>
        <v>0</v>
      </c>
      <c r="D37" s="301"/>
      <c r="E37" s="329">
        <f t="shared" si="13"/>
        <v>0</v>
      </c>
      <c r="F37" s="332">
        <f>IF(ISTEXT(B37),Barmittel!$B$8,0)</f>
        <v>0</v>
      </c>
      <c r="G37" s="299">
        <f>IF(ISTEXT(B37),Barmittel!$B$12,0)</f>
        <v>0</v>
      </c>
      <c r="H37" s="333">
        <f t="shared" si="5"/>
        <v>0</v>
      </c>
      <c r="I37" s="288"/>
      <c r="J37" s="335">
        <f t="shared" si="14"/>
        <v>0</v>
      </c>
      <c r="K37" s="294"/>
      <c r="L37" s="338">
        <f t="shared" si="6"/>
        <v>0</v>
      </c>
      <c r="M37" s="300"/>
      <c r="N37" s="342">
        <f t="shared" si="1"/>
        <v>0</v>
      </c>
      <c r="O37" s="296"/>
      <c r="P37" s="346">
        <f t="shared" si="7"/>
        <v>0</v>
      </c>
      <c r="Q37" s="297"/>
      <c r="R37" s="346">
        <f t="shared" si="8"/>
        <v>0</v>
      </c>
      <c r="S37" s="296"/>
      <c r="T37" s="345">
        <f t="shared" si="9"/>
        <v>0</v>
      </c>
      <c r="U37" s="298"/>
      <c r="V37" s="349">
        <f t="shared" si="10"/>
        <v>0</v>
      </c>
      <c r="W37" s="349">
        <f t="shared" si="2"/>
        <v>0</v>
      </c>
      <c r="X37" s="24"/>
      <c r="Y37" s="349">
        <f t="shared" si="11"/>
        <v>0</v>
      </c>
      <c r="Z37" s="24"/>
      <c r="AA37" s="351">
        <f t="shared" si="12"/>
        <v>0</v>
      </c>
      <c r="AB37" s="24"/>
      <c r="AC37" s="353" t="str">
        <f>+IF(S37="x",(Mittagessen!$B$12)*$T$8,"")</f>
        <v/>
      </c>
    </row>
    <row r="38" spans="1:29" ht="18.75" x14ac:dyDescent="0.3">
      <c r="A38" s="322" t="str">
        <f t="shared" si="3"/>
        <v/>
      </c>
      <c r="B38" s="302"/>
      <c r="C38" s="327">
        <f>IF(ISTEXT(B38),Kostenzuordnung!$J$211,0)</f>
        <v>0</v>
      </c>
      <c r="D38" s="301"/>
      <c r="E38" s="329">
        <f t="shared" si="13"/>
        <v>0</v>
      </c>
      <c r="F38" s="332">
        <f>IF(ISTEXT(B38),Barmittel!$B$8,0)</f>
        <v>0</v>
      </c>
      <c r="G38" s="299">
        <f>IF(ISTEXT(B38),Barmittel!$B$12,0)</f>
        <v>0</v>
      </c>
      <c r="H38" s="333">
        <f t="shared" si="5"/>
        <v>0</v>
      </c>
      <c r="I38" s="288"/>
      <c r="J38" s="335">
        <f t="shared" si="14"/>
        <v>0</v>
      </c>
      <c r="K38" s="294"/>
      <c r="L38" s="338">
        <f t="shared" si="6"/>
        <v>0</v>
      </c>
      <c r="M38" s="300"/>
      <c r="N38" s="342">
        <f t="shared" si="1"/>
        <v>0</v>
      </c>
      <c r="O38" s="296"/>
      <c r="P38" s="346">
        <f t="shared" si="7"/>
        <v>0</v>
      </c>
      <c r="Q38" s="297"/>
      <c r="R38" s="346">
        <f t="shared" si="8"/>
        <v>0</v>
      </c>
      <c r="S38" s="296"/>
      <c r="T38" s="345">
        <f t="shared" si="9"/>
        <v>0</v>
      </c>
      <c r="U38" s="298"/>
      <c r="V38" s="349">
        <f t="shared" si="10"/>
        <v>0</v>
      </c>
      <c r="W38" s="349">
        <f t="shared" si="2"/>
        <v>0</v>
      </c>
      <c r="X38" s="24"/>
      <c r="Y38" s="349">
        <f t="shared" si="11"/>
        <v>0</v>
      </c>
      <c r="Z38" s="24"/>
      <c r="AA38" s="351">
        <f t="shared" si="12"/>
        <v>0</v>
      </c>
      <c r="AB38" s="24"/>
      <c r="AC38" s="353" t="str">
        <f>+IF(S38="x",(Mittagessen!$B$12)*$T$8,"")</f>
        <v/>
      </c>
    </row>
    <row r="39" spans="1:29" ht="18.75" x14ac:dyDescent="0.3">
      <c r="A39" s="322" t="str">
        <f t="shared" si="3"/>
        <v/>
      </c>
      <c r="B39" s="302"/>
      <c r="C39" s="327">
        <f>IF(ISTEXT(B39),Kostenzuordnung!$J$211,0)</f>
        <v>0</v>
      </c>
      <c r="D39" s="301"/>
      <c r="E39" s="329">
        <f t="shared" si="13"/>
        <v>0</v>
      </c>
      <c r="F39" s="332">
        <f>IF(ISTEXT(B39),Barmittel!$B$8,0)</f>
        <v>0</v>
      </c>
      <c r="G39" s="299">
        <f>IF(ISTEXT(B39),Barmittel!$B$12,0)</f>
        <v>0</v>
      </c>
      <c r="H39" s="333">
        <f t="shared" si="5"/>
        <v>0</v>
      </c>
      <c r="I39" s="288"/>
      <c r="J39" s="335">
        <f t="shared" si="14"/>
        <v>0</v>
      </c>
      <c r="K39" s="294"/>
      <c r="L39" s="338">
        <f t="shared" si="6"/>
        <v>0</v>
      </c>
      <c r="M39" s="300"/>
      <c r="N39" s="342">
        <f t="shared" si="1"/>
        <v>0</v>
      </c>
      <c r="O39" s="296"/>
      <c r="P39" s="346">
        <f t="shared" si="7"/>
        <v>0</v>
      </c>
      <c r="Q39" s="297"/>
      <c r="R39" s="346">
        <f t="shared" si="8"/>
        <v>0</v>
      </c>
      <c r="S39" s="296"/>
      <c r="T39" s="345">
        <f t="shared" si="9"/>
        <v>0</v>
      </c>
      <c r="U39" s="298"/>
      <c r="V39" s="349">
        <f t="shared" si="10"/>
        <v>0</v>
      </c>
      <c r="W39" s="349">
        <f t="shared" si="2"/>
        <v>0</v>
      </c>
      <c r="X39" s="24"/>
      <c r="Y39" s="349">
        <f t="shared" si="11"/>
        <v>0</v>
      </c>
      <c r="Z39" s="24"/>
      <c r="AA39" s="351">
        <f t="shared" si="12"/>
        <v>0</v>
      </c>
      <c r="AB39" s="24"/>
      <c r="AC39" s="353" t="str">
        <f>+IF(S39="x",(Mittagessen!$B$12)*$T$8,"")</f>
        <v/>
      </c>
    </row>
    <row r="40" spans="1:29" ht="18.75" x14ac:dyDescent="0.3">
      <c r="A40" s="322" t="str">
        <f t="shared" si="3"/>
        <v/>
      </c>
      <c r="B40" s="302"/>
      <c r="C40" s="327">
        <f>IF(ISTEXT(B40),Kostenzuordnung!$J$211,0)</f>
        <v>0</v>
      </c>
      <c r="D40" s="301"/>
      <c r="E40" s="329">
        <f t="shared" si="13"/>
        <v>0</v>
      </c>
      <c r="F40" s="332">
        <f>IF(ISTEXT(B40),Barmittel!$B$8,0)</f>
        <v>0</v>
      </c>
      <c r="G40" s="299">
        <f>IF(ISTEXT(B40),Barmittel!$B$12,0)</f>
        <v>0</v>
      </c>
      <c r="H40" s="333">
        <f t="shared" si="5"/>
        <v>0</v>
      </c>
      <c r="I40" s="288"/>
      <c r="J40" s="335">
        <f t="shared" si="14"/>
        <v>0</v>
      </c>
      <c r="K40" s="294"/>
      <c r="L40" s="338">
        <f t="shared" si="6"/>
        <v>0</v>
      </c>
      <c r="M40" s="300"/>
      <c r="N40" s="342">
        <f t="shared" si="1"/>
        <v>0</v>
      </c>
      <c r="O40" s="296"/>
      <c r="P40" s="346">
        <f t="shared" si="7"/>
        <v>0</v>
      </c>
      <c r="Q40" s="297"/>
      <c r="R40" s="346">
        <f t="shared" si="8"/>
        <v>0</v>
      </c>
      <c r="S40" s="296"/>
      <c r="T40" s="345">
        <f t="shared" si="9"/>
        <v>0</v>
      </c>
      <c r="U40" s="298"/>
      <c r="V40" s="349">
        <f t="shared" si="10"/>
        <v>0</v>
      </c>
      <c r="W40" s="349">
        <f t="shared" si="2"/>
        <v>0</v>
      </c>
      <c r="X40" s="24"/>
      <c r="Y40" s="349">
        <f t="shared" si="11"/>
        <v>0</v>
      </c>
      <c r="Z40" s="24"/>
      <c r="AA40" s="351">
        <f t="shared" si="12"/>
        <v>0</v>
      </c>
      <c r="AB40" s="24"/>
      <c r="AC40" s="353" t="str">
        <f>+IF(S40="x",(Mittagessen!$B$12)*$T$8,"")</f>
        <v/>
      </c>
    </row>
    <row r="41" spans="1:29" ht="18.75" x14ac:dyDescent="0.3">
      <c r="A41" s="322" t="str">
        <f t="shared" si="3"/>
        <v/>
      </c>
      <c r="B41" s="302"/>
      <c r="C41" s="327">
        <f>IF(ISTEXT(B41),Kostenzuordnung!$J$211,0)</f>
        <v>0</v>
      </c>
      <c r="D41" s="301"/>
      <c r="E41" s="329">
        <f t="shared" si="13"/>
        <v>0</v>
      </c>
      <c r="F41" s="332">
        <f>IF(ISTEXT(B41),Barmittel!$B$8,0)</f>
        <v>0</v>
      </c>
      <c r="G41" s="299">
        <f>IF(ISTEXT(B41),Barmittel!$B$12,0)</f>
        <v>0</v>
      </c>
      <c r="H41" s="333">
        <f t="shared" si="5"/>
        <v>0</v>
      </c>
      <c r="I41" s="288"/>
      <c r="J41" s="335">
        <f t="shared" si="14"/>
        <v>0</v>
      </c>
      <c r="K41" s="294"/>
      <c r="L41" s="338">
        <f t="shared" si="6"/>
        <v>0</v>
      </c>
      <c r="M41" s="300"/>
      <c r="N41" s="342">
        <f t="shared" si="1"/>
        <v>0</v>
      </c>
      <c r="O41" s="296"/>
      <c r="P41" s="346">
        <f t="shared" si="7"/>
        <v>0</v>
      </c>
      <c r="Q41" s="297"/>
      <c r="R41" s="346">
        <f t="shared" si="8"/>
        <v>0</v>
      </c>
      <c r="S41" s="296"/>
      <c r="T41" s="345">
        <f t="shared" si="9"/>
        <v>0</v>
      </c>
      <c r="U41" s="298"/>
      <c r="V41" s="349">
        <f t="shared" si="10"/>
        <v>0</v>
      </c>
      <c r="W41" s="349">
        <f t="shared" si="2"/>
        <v>0</v>
      </c>
      <c r="X41" s="24"/>
      <c r="Y41" s="349">
        <f t="shared" si="11"/>
        <v>0</v>
      </c>
      <c r="Z41" s="24"/>
      <c r="AA41" s="351">
        <f t="shared" si="12"/>
        <v>0</v>
      </c>
      <c r="AB41" s="24"/>
      <c r="AC41" s="353" t="str">
        <f>+IF(S41="x",(Mittagessen!$B$12)*$T$8,"")</f>
        <v/>
      </c>
    </row>
    <row r="42" spans="1:29" ht="18.75" x14ac:dyDescent="0.3">
      <c r="A42" s="322" t="str">
        <f t="shared" si="3"/>
        <v/>
      </c>
      <c r="B42" s="302"/>
      <c r="C42" s="327">
        <f>IF(ISTEXT(B42),Kostenzuordnung!$J$211,0)</f>
        <v>0</v>
      </c>
      <c r="D42" s="301"/>
      <c r="E42" s="329">
        <f t="shared" si="13"/>
        <v>0</v>
      </c>
      <c r="F42" s="332">
        <f>IF(ISTEXT(B42),Barmittel!$B$8,0)</f>
        <v>0</v>
      </c>
      <c r="G42" s="299">
        <f>IF(ISTEXT(B42),Barmittel!$B$12,0)</f>
        <v>0</v>
      </c>
      <c r="H42" s="333">
        <f t="shared" si="5"/>
        <v>0</v>
      </c>
      <c r="I42" s="288"/>
      <c r="J42" s="335">
        <f t="shared" si="14"/>
        <v>0</v>
      </c>
      <c r="K42" s="294"/>
      <c r="L42" s="338">
        <f t="shared" si="6"/>
        <v>0</v>
      </c>
      <c r="M42" s="300"/>
      <c r="N42" s="342">
        <f t="shared" si="1"/>
        <v>0</v>
      </c>
      <c r="O42" s="296"/>
      <c r="P42" s="346">
        <f t="shared" si="7"/>
        <v>0</v>
      </c>
      <c r="Q42" s="297"/>
      <c r="R42" s="346">
        <f t="shared" si="8"/>
        <v>0</v>
      </c>
      <c r="S42" s="296"/>
      <c r="T42" s="345">
        <f t="shared" si="9"/>
        <v>0</v>
      </c>
      <c r="U42" s="298"/>
      <c r="V42" s="349">
        <f t="shared" si="10"/>
        <v>0</v>
      </c>
      <c r="W42" s="349">
        <f t="shared" si="2"/>
        <v>0</v>
      </c>
      <c r="X42" s="24"/>
      <c r="Y42" s="349">
        <f t="shared" si="11"/>
        <v>0</v>
      </c>
      <c r="Z42" s="24"/>
      <c r="AA42" s="351">
        <f t="shared" si="12"/>
        <v>0</v>
      </c>
      <c r="AB42" s="24"/>
      <c r="AC42" s="353" t="str">
        <f>+IF(S42="x",(Mittagessen!$B$12)*$T$8,"")</f>
        <v/>
      </c>
    </row>
    <row r="43" spans="1:29" ht="18.75" x14ac:dyDescent="0.3">
      <c r="A43" s="322" t="str">
        <f t="shared" si="3"/>
        <v/>
      </c>
      <c r="B43" s="302"/>
      <c r="C43" s="327">
        <f>IF(ISTEXT(B43),Kostenzuordnung!$J$211,0)</f>
        <v>0</v>
      </c>
      <c r="D43" s="301"/>
      <c r="E43" s="329">
        <f t="shared" si="13"/>
        <v>0</v>
      </c>
      <c r="F43" s="332">
        <f>IF(ISTEXT(B43),Barmittel!$B$8,0)</f>
        <v>0</v>
      </c>
      <c r="G43" s="299">
        <f>IF(ISTEXT(B43),Barmittel!$B$12,0)</f>
        <v>0</v>
      </c>
      <c r="H43" s="333">
        <f t="shared" si="5"/>
        <v>0</v>
      </c>
      <c r="I43" s="288"/>
      <c r="J43" s="335">
        <f t="shared" si="14"/>
        <v>0</v>
      </c>
      <c r="K43" s="294"/>
      <c r="L43" s="338">
        <f t="shared" si="6"/>
        <v>0</v>
      </c>
      <c r="M43" s="300"/>
      <c r="N43" s="342">
        <f t="shared" si="1"/>
        <v>0</v>
      </c>
      <c r="O43" s="296"/>
      <c r="P43" s="346">
        <f t="shared" si="7"/>
        <v>0</v>
      </c>
      <c r="Q43" s="297"/>
      <c r="R43" s="346">
        <f t="shared" si="8"/>
        <v>0</v>
      </c>
      <c r="S43" s="296"/>
      <c r="T43" s="345">
        <f t="shared" si="9"/>
        <v>0</v>
      </c>
      <c r="U43" s="298"/>
      <c r="V43" s="349">
        <f t="shared" si="10"/>
        <v>0</v>
      </c>
      <c r="W43" s="349">
        <f t="shared" si="2"/>
        <v>0</v>
      </c>
      <c r="X43" s="24"/>
      <c r="Y43" s="349">
        <f t="shared" si="11"/>
        <v>0</v>
      </c>
      <c r="Z43" s="24"/>
      <c r="AA43" s="351">
        <f t="shared" si="12"/>
        <v>0</v>
      </c>
      <c r="AB43" s="24"/>
      <c r="AC43" s="353" t="str">
        <f>+IF(S43="x",(Mittagessen!$B$12)*$T$8,"")</f>
        <v/>
      </c>
    </row>
    <row r="44" spans="1:29" ht="18.75" x14ac:dyDescent="0.3">
      <c r="A44" s="322" t="str">
        <f t="shared" si="3"/>
        <v/>
      </c>
      <c r="B44" s="302"/>
      <c r="C44" s="327">
        <f>IF(ISTEXT(B44),Kostenzuordnung!$J$211,0)</f>
        <v>0</v>
      </c>
      <c r="D44" s="301"/>
      <c r="E44" s="329">
        <f t="shared" si="13"/>
        <v>0</v>
      </c>
      <c r="F44" s="332">
        <f>IF(ISTEXT(B44),Barmittel!$B$8,0)</f>
        <v>0</v>
      </c>
      <c r="G44" s="299">
        <f>IF(ISTEXT(B44),Barmittel!$B$12,0)</f>
        <v>0</v>
      </c>
      <c r="H44" s="333">
        <f t="shared" si="5"/>
        <v>0</v>
      </c>
      <c r="I44" s="288"/>
      <c r="J44" s="335">
        <f t="shared" si="14"/>
        <v>0</v>
      </c>
      <c r="K44" s="294"/>
      <c r="L44" s="338">
        <f t="shared" si="6"/>
        <v>0</v>
      </c>
      <c r="M44" s="300"/>
      <c r="N44" s="342">
        <f t="shared" si="1"/>
        <v>0</v>
      </c>
      <c r="O44" s="296"/>
      <c r="P44" s="346">
        <f t="shared" si="7"/>
        <v>0</v>
      </c>
      <c r="Q44" s="297"/>
      <c r="R44" s="346">
        <f t="shared" si="8"/>
        <v>0</v>
      </c>
      <c r="S44" s="296"/>
      <c r="T44" s="345">
        <f t="shared" si="9"/>
        <v>0</v>
      </c>
      <c r="U44" s="298"/>
      <c r="V44" s="349">
        <f t="shared" si="10"/>
        <v>0</v>
      </c>
      <c r="W44" s="349">
        <f t="shared" si="2"/>
        <v>0</v>
      </c>
      <c r="X44" s="24"/>
      <c r="Y44" s="349">
        <f t="shared" si="11"/>
        <v>0</v>
      </c>
      <c r="Z44" s="24"/>
      <c r="AA44" s="351">
        <f t="shared" si="12"/>
        <v>0</v>
      </c>
      <c r="AB44" s="24"/>
      <c r="AC44" s="353" t="str">
        <f>+IF(S44="x",(Mittagessen!$B$12)*$T$8,"")</f>
        <v/>
      </c>
    </row>
    <row r="45" spans="1:29" ht="18.75" x14ac:dyDescent="0.3">
      <c r="A45" s="322" t="str">
        <f t="shared" si="3"/>
        <v/>
      </c>
      <c r="B45" s="302"/>
      <c r="C45" s="327">
        <f>IF(ISTEXT(B45),Kostenzuordnung!$J$211,0)</f>
        <v>0</v>
      </c>
      <c r="D45" s="301"/>
      <c r="E45" s="329">
        <f t="shared" si="13"/>
        <v>0</v>
      </c>
      <c r="F45" s="332">
        <f>IF(ISTEXT(B45),Barmittel!$B$8,0)</f>
        <v>0</v>
      </c>
      <c r="G45" s="299">
        <f>IF(ISTEXT(B45),Barmittel!$B$12,0)</f>
        <v>0</v>
      </c>
      <c r="H45" s="333">
        <f t="shared" si="5"/>
        <v>0</v>
      </c>
      <c r="I45" s="288"/>
      <c r="J45" s="335">
        <f t="shared" si="14"/>
        <v>0</v>
      </c>
      <c r="K45" s="294"/>
      <c r="L45" s="338">
        <f t="shared" si="6"/>
        <v>0</v>
      </c>
      <c r="M45" s="300"/>
      <c r="N45" s="342">
        <f t="shared" si="1"/>
        <v>0</v>
      </c>
      <c r="O45" s="296"/>
      <c r="P45" s="346">
        <f t="shared" si="7"/>
        <v>0</v>
      </c>
      <c r="Q45" s="297"/>
      <c r="R45" s="346">
        <f t="shared" si="8"/>
        <v>0</v>
      </c>
      <c r="S45" s="296"/>
      <c r="T45" s="345">
        <f t="shared" si="9"/>
        <v>0</v>
      </c>
      <c r="U45" s="298"/>
      <c r="V45" s="349">
        <f t="shared" si="10"/>
        <v>0</v>
      </c>
      <c r="W45" s="349">
        <f t="shared" si="2"/>
        <v>0</v>
      </c>
      <c r="X45" s="24"/>
      <c r="Y45" s="349">
        <f t="shared" si="11"/>
        <v>0</v>
      </c>
      <c r="Z45" s="24"/>
      <c r="AA45" s="351">
        <f t="shared" si="12"/>
        <v>0</v>
      </c>
      <c r="AB45" s="24"/>
      <c r="AC45" s="353" t="str">
        <f>+IF(S45="x",(Mittagessen!$B$12)*$T$8,"")</f>
        <v/>
      </c>
    </row>
    <row r="46" spans="1:29" ht="18.75" x14ac:dyDescent="0.3">
      <c r="A46" s="322" t="str">
        <f t="shared" si="3"/>
        <v/>
      </c>
      <c r="B46" s="302"/>
      <c r="C46" s="327">
        <f>IF(ISTEXT(B46),Kostenzuordnung!$J$211,0)</f>
        <v>0</v>
      </c>
      <c r="D46" s="301"/>
      <c r="E46" s="329">
        <f t="shared" si="13"/>
        <v>0</v>
      </c>
      <c r="F46" s="332">
        <f>IF(ISTEXT(B46),Barmittel!$B$8,0)</f>
        <v>0</v>
      </c>
      <c r="G46" s="299">
        <f>IF(ISTEXT(B46),Barmittel!$B$12,0)</f>
        <v>0</v>
      </c>
      <c r="H46" s="333">
        <f t="shared" si="5"/>
        <v>0</v>
      </c>
      <c r="I46" s="288"/>
      <c r="J46" s="335">
        <f t="shared" si="14"/>
        <v>0</v>
      </c>
      <c r="K46" s="294"/>
      <c r="L46" s="338">
        <f t="shared" si="6"/>
        <v>0</v>
      </c>
      <c r="M46" s="300"/>
      <c r="N46" s="342">
        <f t="shared" si="1"/>
        <v>0</v>
      </c>
      <c r="O46" s="296"/>
      <c r="P46" s="346">
        <f t="shared" si="7"/>
        <v>0</v>
      </c>
      <c r="Q46" s="297"/>
      <c r="R46" s="346">
        <f t="shared" si="8"/>
        <v>0</v>
      </c>
      <c r="S46" s="296"/>
      <c r="T46" s="345">
        <f t="shared" si="9"/>
        <v>0</v>
      </c>
      <c r="U46" s="298"/>
      <c r="V46" s="349">
        <f t="shared" si="10"/>
        <v>0</v>
      </c>
      <c r="W46" s="349">
        <f t="shared" si="2"/>
        <v>0</v>
      </c>
      <c r="X46" s="24"/>
      <c r="Y46" s="349">
        <f t="shared" si="11"/>
        <v>0</v>
      </c>
      <c r="Z46" s="24"/>
      <c r="AA46" s="351">
        <f t="shared" si="12"/>
        <v>0</v>
      </c>
      <c r="AB46" s="24"/>
      <c r="AC46" s="353" t="str">
        <f>+IF(S46="x",(Mittagessen!$B$12)*$T$8,"")</f>
        <v/>
      </c>
    </row>
    <row r="47" spans="1:29" ht="18.75" x14ac:dyDescent="0.3">
      <c r="A47" s="322" t="str">
        <f t="shared" si="3"/>
        <v/>
      </c>
      <c r="B47" s="302"/>
      <c r="C47" s="327">
        <f>IF(ISTEXT(B47),Kostenzuordnung!$J$211,0)</f>
        <v>0</v>
      </c>
      <c r="D47" s="301"/>
      <c r="E47" s="329">
        <f t="shared" si="13"/>
        <v>0</v>
      </c>
      <c r="F47" s="332">
        <f>IF(ISTEXT(B47),Barmittel!$B$8,0)</f>
        <v>0</v>
      </c>
      <c r="G47" s="299">
        <f>IF(ISTEXT(B47),Barmittel!$B$12,0)</f>
        <v>0</v>
      </c>
      <c r="H47" s="333">
        <f t="shared" si="5"/>
        <v>0</v>
      </c>
      <c r="I47" s="288"/>
      <c r="J47" s="335">
        <f t="shared" si="14"/>
        <v>0</v>
      </c>
      <c r="K47" s="294"/>
      <c r="L47" s="338">
        <f t="shared" si="6"/>
        <v>0</v>
      </c>
      <c r="M47" s="300"/>
      <c r="N47" s="342">
        <f t="shared" si="1"/>
        <v>0</v>
      </c>
      <c r="O47" s="296"/>
      <c r="P47" s="346">
        <f t="shared" si="7"/>
        <v>0</v>
      </c>
      <c r="Q47" s="297"/>
      <c r="R47" s="346">
        <f t="shared" si="8"/>
        <v>0</v>
      </c>
      <c r="S47" s="296"/>
      <c r="T47" s="345">
        <f t="shared" si="9"/>
        <v>0</v>
      </c>
      <c r="U47" s="298"/>
      <c r="V47" s="349">
        <f t="shared" si="10"/>
        <v>0</v>
      </c>
      <c r="W47" s="349">
        <f t="shared" si="2"/>
        <v>0</v>
      </c>
      <c r="X47" s="24"/>
      <c r="Y47" s="349">
        <f t="shared" si="11"/>
        <v>0</v>
      </c>
      <c r="Z47" s="24"/>
      <c r="AA47" s="351">
        <f t="shared" si="12"/>
        <v>0</v>
      </c>
      <c r="AB47" s="24"/>
      <c r="AC47" s="353" t="str">
        <f>+IF(S47="x",(Mittagessen!$B$12)*$T$8,"")</f>
        <v/>
      </c>
    </row>
    <row r="48" spans="1:29" ht="18.75" x14ac:dyDescent="0.3">
      <c r="A48" s="322" t="str">
        <f t="shared" si="3"/>
        <v/>
      </c>
      <c r="B48" s="302"/>
      <c r="C48" s="327">
        <f>IF(ISTEXT(B48),Kostenzuordnung!$J$211,0)</f>
        <v>0</v>
      </c>
      <c r="D48" s="301"/>
      <c r="E48" s="329">
        <f t="shared" si="13"/>
        <v>0</v>
      </c>
      <c r="F48" s="332">
        <f>IF(ISTEXT(B48),Barmittel!$B$8,0)</f>
        <v>0</v>
      </c>
      <c r="G48" s="299">
        <f>IF(ISTEXT(B48),Barmittel!$B$12,0)</f>
        <v>0</v>
      </c>
      <c r="H48" s="333">
        <f t="shared" si="5"/>
        <v>0</v>
      </c>
      <c r="I48" s="288"/>
      <c r="J48" s="335">
        <f t="shared" si="14"/>
        <v>0</v>
      </c>
      <c r="K48" s="294"/>
      <c r="L48" s="338">
        <f t="shared" si="6"/>
        <v>0</v>
      </c>
      <c r="M48" s="300"/>
      <c r="N48" s="342">
        <f t="shared" si="1"/>
        <v>0</v>
      </c>
      <c r="O48" s="296"/>
      <c r="P48" s="346">
        <f t="shared" si="7"/>
        <v>0</v>
      </c>
      <c r="Q48" s="297"/>
      <c r="R48" s="346">
        <f t="shared" si="8"/>
        <v>0</v>
      </c>
      <c r="S48" s="296"/>
      <c r="T48" s="345">
        <f t="shared" si="9"/>
        <v>0</v>
      </c>
      <c r="U48" s="298"/>
      <c r="V48" s="349">
        <f t="shared" si="10"/>
        <v>0</v>
      </c>
      <c r="W48" s="349">
        <f t="shared" si="2"/>
        <v>0</v>
      </c>
      <c r="X48" s="24"/>
      <c r="Y48" s="349">
        <f t="shared" si="11"/>
        <v>0</v>
      </c>
      <c r="Z48" s="24"/>
      <c r="AA48" s="351">
        <f t="shared" si="12"/>
        <v>0</v>
      </c>
      <c r="AB48" s="24"/>
      <c r="AC48" s="353" t="str">
        <f>+IF(S48="x",(Mittagessen!$B$12)*$T$8,"")</f>
        <v/>
      </c>
    </row>
    <row r="49" spans="1:29" ht="19.5" thickBot="1" x14ac:dyDescent="0.35">
      <c r="A49" s="323" t="str">
        <f t="shared" si="3"/>
        <v/>
      </c>
      <c r="B49" s="303"/>
      <c r="C49" s="328">
        <f>IF(ISTEXT(B49),Kostenzuordnung!$J$211,0)</f>
        <v>0</v>
      </c>
      <c r="D49" s="304"/>
      <c r="E49" s="330">
        <f t="shared" si="4"/>
        <v>0</v>
      </c>
      <c r="F49" s="332">
        <f>IF(ISTEXT(B49),Barmittel!$B$8,0)</f>
        <v>0</v>
      </c>
      <c r="G49" s="299">
        <f>IF(ISTEXT(B49),Barmittel!$B$12,0)</f>
        <v>0</v>
      </c>
      <c r="H49" s="333">
        <f t="shared" si="5"/>
        <v>0</v>
      </c>
      <c r="I49" s="288"/>
      <c r="J49" s="336">
        <f>IF(H49&gt;0,$J$9,0)</f>
        <v>0</v>
      </c>
      <c r="K49" s="305"/>
      <c r="L49" s="339">
        <f t="shared" si="6"/>
        <v>0</v>
      </c>
      <c r="M49" s="306"/>
      <c r="N49" s="343">
        <f t="shared" si="1"/>
        <v>0</v>
      </c>
      <c r="O49" s="307"/>
      <c r="P49" s="339">
        <f t="shared" si="7"/>
        <v>0</v>
      </c>
      <c r="Q49" s="308"/>
      <c r="R49" s="339">
        <f t="shared" si="8"/>
        <v>0</v>
      </c>
      <c r="S49" s="307"/>
      <c r="T49" s="339">
        <f t="shared" si="9"/>
        <v>0</v>
      </c>
      <c r="U49" s="309"/>
      <c r="V49" s="350">
        <f t="shared" si="10"/>
        <v>0</v>
      </c>
      <c r="W49" s="350">
        <f t="shared" si="2"/>
        <v>0</v>
      </c>
      <c r="X49" s="24"/>
      <c r="Y49" s="350">
        <f t="shared" si="11"/>
        <v>0</v>
      </c>
      <c r="Z49" s="24"/>
      <c r="AA49" s="352">
        <f t="shared" si="12"/>
        <v>0</v>
      </c>
      <c r="AB49" s="24"/>
      <c r="AC49" s="353" t="str">
        <f>+IF(S49="x",(Mittagessen!$B$12)*$T$8,"")</f>
        <v/>
      </c>
    </row>
    <row r="50" spans="1:29" ht="36.75" thickBot="1" x14ac:dyDescent="0.35">
      <c r="A50" s="324">
        <f>+SUM(A10:A49)</f>
        <v>0</v>
      </c>
      <c r="B50" s="310"/>
      <c r="C50" s="311" t="s">
        <v>132</v>
      </c>
      <c r="D50" s="311" t="s">
        <v>133</v>
      </c>
      <c r="E50" s="311" t="s">
        <v>106</v>
      </c>
      <c r="F50" s="312"/>
      <c r="G50" s="312"/>
      <c r="H50" s="313"/>
      <c r="I50" s="314"/>
      <c r="J50" s="315"/>
      <c r="K50" s="316" t="s">
        <v>472</v>
      </c>
      <c r="L50" s="317"/>
      <c r="M50" s="318"/>
      <c r="N50" s="318"/>
      <c r="O50" s="318"/>
      <c r="P50" s="318"/>
      <c r="Q50" s="318"/>
      <c r="R50" s="318"/>
      <c r="S50" s="318"/>
      <c r="T50" s="318"/>
      <c r="U50" s="318"/>
      <c r="V50" s="310"/>
      <c r="W50" s="231"/>
      <c r="X50" s="24"/>
      <c r="Y50" s="24"/>
      <c r="Z50" s="24"/>
      <c r="AA50" s="24"/>
      <c r="AB50" s="24"/>
    </row>
    <row r="51" spans="1:29" x14ac:dyDescent="0.25">
      <c r="A51" s="319" t="str">
        <f>+IF(A50&lt;&gt;Stammdaten!B7,"Achtung, der hier erfasste Platzzahl weicht von der Gesamtplatzzahl ab. Bitte erfassen Sie in Spalte B alle Plätze der Einrichtung (inkl. derzeit nicht belegter Plätze z.B. mit 'leer'), damit das Tool korrekt rechnet!","")</f>
        <v/>
      </c>
    </row>
    <row r="52" spans="1:29" s="187" customFormat="1" ht="11.25" x14ac:dyDescent="0.2">
      <c r="C52" s="325" t="s">
        <v>137</v>
      </c>
      <c r="D52" s="325" t="s">
        <v>137</v>
      </c>
      <c r="I52" s="89"/>
    </row>
    <row r="53" spans="1:29" s="187" customFormat="1" ht="11.25" x14ac:dyDescent="0.2">
      <c r="C53" s="326" t="e">
        <f>+SUM(C10:C49)*12-Kostenzuordnung!J211*12*Stammdaten!B7</f>
        <v>#DIV/0!</v>
      </c>
      <c r="D53" s="326">
        <f>ROUND((SUM(D10:D49)*12)-Kostenzuordnung!I211*Kostenzuordnung!K16,-1)</f>
        <v>0</v>
      </c>
      <c r="I53" s="89"/>
      <c r="L53" s="320"/>
    </row>
    <row r="54" spans="1:29" x14ac:dyDescent="0.25">
      <c r="D54" s="321"/>
    </row>
    <row r="59" spans="1:29" x14ac:dyDescent="0.25">
      <c r="C59" s="95"/>
    </row>
    <row r="60" spans="1:29" x14ac:dyDescent="0.25">
      <c r="C60" s="95"/>
    </row>
  </sheetData>
  <sheetProtection sheet="1" objects="1" scenarios="1"/>
  <mergeCells count="5">
    <mergeCell ref="K6:L6"/>
    <mergeCell ref="M6:N6"/>
    <mergeCell ref="O6:P6"/>
    <mergeCell ref="Q6:R6"/>
    <mergeCell ref="S6:T6"/>
  </mergeCells>
  <conditionalFormatting sqref="C53">
    <cfRule type="expression" dxfId="2" priority="5">
      <formula>OR(C53&lt;-0.0009,C53&gt;0.0009)</formula>
    </cfRule>
  </conditionalFormatting>
  <conditionalFormatting sqref="D53">
    <cfRule type="expression" dxfId="1" priority="4">
      <formula>OR(D53&lt;-0.0009,D53&gt;0.0009)</formula>
    </cfRule>
  </conditionalFormatting>
  <pageMargins left="0.7" right="0.7" top="0.78740157499999996" bottom="0.78740157499999996" header="0.3" footer="0.3"/>
  <pageSetup paperSize="8" scale="55"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0" id="{B1B8F990-3E38-427C-90C7-1E1C5F19011F}">
            <xm:f>A50&lt;&gt;Stammdaten!$B$7</xm:f>
            <x14:dxf>
              <fill>
                <patternFill>
                  <bgColor rgb="FFFF0000"/>
                </patternFill>
              </fill>
            </x14:dxf>
          </x14:cfRule>
          <xm:sqref>A50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5"/>
  <sheetViews>
    <sheetView zoomScaleNormal="100" workbookViewId="0">
      <selection activeCell="A2" sqref="A2"/>
    </sheetView>
  </sheetViews>
  <sheetFormatPr baseColWidth="10" defaultRowHeight="15" x14ac:dyDescent="0.25"/>
  <cols>
    <col min="1" max="1" width="12" style="4" customWidth="1"/>
    <col min="2" max="2" width="12.42578125" style="4" customWidth="1"/>
    <col min="3" max="3" width="13.140625" style="4" customWidth="1"/>
    <col min="4" max="4" width="30.42578125" style="4" customWidth="1"/>
    <col min="5" max="16384" width="11.42578125" style="4"/>
  </cols>
  <sheetData>
    <row r="1" spans="1:6" x14ac:dyDescent="0.25">
      <c r="A1" s="408" t="s">
        <v>349</v>
      </c>
      <c r="B1" s="408"/>
      <c r="C1" s="408"/>
      <c r="D1" s="408"/>
      <c r="E1" s="409"/>
      <c r="F1" s="409"/>
    </row>
    <row r="2" spans="1:6" ht="24" customHeight="1" x14ac:dyDescent="0.2">
      <c r="A2" s="355" t="s">
        <v>164</v>
      </c>
      <c r="B2" s="410" t="s">
        <v>165</v>
      </c>
      <c r="C2" s="411"/>
      <c r="D2" s="412"/>
      <c r="E2" s="356"/>
      <c r="F2" s="356"/>
    </row>
    <row r="3" spans="1:6" x14ac:dyDescent="0.25">
      <c r="A3" s="357" t="s">
        <v>166</v>
      </c>
      <c r="B3" s="413" t="s">
        <v>167</v>
      </c>
      <c r="C3" s="414"/>
      <c r="D3" s="415"/>
      <c r="E3" s="356"/>
      <c r="F3" s="356"/>
    </row>
    <row r="4" spans="1:6" x14ac:dyDescent="0.2">
      <c r="A4" s="358" t="s">
        <v>168</v>
      </c>
      <c r="B4" s="359" t="s">
        <v>169</v>
      </c>
      <c r="C4" s="360"/>
      <c r="D4" s="361"/>
      <c r="E4" s="362"/>
      <c r="F4" s="362"/>
    </row>
    <row r="5" spans="1:6" x14ac:dyDescent="0.25">
      <c r="A5" s="358" t="s">
        <v>170</v>
      </c>
      <c r="B5" s="359" t="s">
        <v>171</v>
      </c>
      <c r="C5" s="360"/>
      <c r="D5" s="361"/>
      <c r="E5" s="363"/>
      <c r="F5" s="363"/>
    </row>
    <row r="6" spans="1:6" x14ac:dyDescent="0.25">
      <c r="A6" s="358" t="s">
        <v>172</v>
      </c>
      <c r="B6" s="359" t="s">
        <v>173</v>
      </c>
      <c r="C6" s="360"/>
      <c r="D6" s="361"/>
      <c r="E6" s="364"/>
      <c r="F6" s="364"/>
    </row>
    <row r="7" spans="1:6" x14ac:dyDescent="0.2">
      <c r="A7" s="365" t="s">
        <v>174</v>
      </c>
      <c r="B7" s="397" t="s">
        <v>175</v>
      </c>
      <c r="C7" s="398"/>
      <c r="D7" s="399"/>
      <c r="E7" s="366"/>
      <c r="F7" s="366"/>
    </row>
    <row r="8" spans="1:6" x14ac:dyDescent="0.25">
      <c r="A8" s="358" t="s">
        <v>176</v>
      </c>
      <c r="B8" s="359" t="s">
        <v>177</v>
      </c>
      <c r="C8" s="360"/>
      <c r="D8" s="361"/>
      <c r="E8" s="363"/>
      <c r="F8" s="363"/>
    </row>
    <row r="9" spans="1:6" x14ac:dyDescent="0.25">
      <c r="A9" s="358" t="s">
        <v>178</v>
      </c>
      <c r="B9" s="359" t="s">
        <v>179</v>
      </c>
      <c r="C9" s="360"/>
      <c r="D9" s="361"/>
      <c r="E9" s="363"/>
      <c r="F9" s="363"/>
    </row>
    <row r="10" spans="1:6" x14ac:dyDescent="0.2">
      <c r="A10" s="358" t="s">
        <v>180</v>
      </c>
      <c r="B10" s="359" t="s">
        <v>181</v>
      </c>
      <c r="C10" s="360"/>
      <c r="D10" s="361"/>
      <c r="E10" s="363"/>
      <c r="F10" s="363"/>
    </row>
    <row r="11" spans="1:6" x14ac:dyDescent="0.25">
      <c r="A11" s="358" t="s">
        <v>182</v>
      </c>
      <c r="B11" s="359" t="s">
        <v>183</v>
      </c>
      <c r="C11" s="360"/>
      <c r="D11" s="361"/>
      <c r="E11" s="363"/>
      <c r="F11" s="363"/>
    </row>
    <row r="12" spans="1:6" x14ac:dyDescent="0.25">
      <c r="A12" s="358" t="s">
        <v>184</v>
      </c>
      <c r="B12" s="359" t="s">
        <v>185</v>
      </c>
      <c r="C12" s="360"/>
      <c r="D12" s="361"/>
      <c r="E12" s="363"/>
      <c r="F12" s="363"/>
    </row>
    <row r="13" spans="1:6" x14ac:dyDescent="0.25">
      <c r="A13" s="358" t="s">
        <v>186</v>
      </c>
      <c r="B13" s="359" t="s">
        <v>187</v>
      </c>
      <c r="C13" s="360"/>
      <c r="D13" s="361"/>
      <c r="E13" s="363"/>
      <c r="F13" s="363"/>
    </row>
    <row r="14" spans="1:6" x14ac:dyDescent="0.25">
      <c r="A14" s="358" t="s">
        <v>188</v>
      </c>
      <c r="B14" s="359" t="s">
        <v>189</v>
      </c>
      <c r="C14" s="360"/>
      <c r="D14" s="361"/>
      <c r="E14" s="362"/>
      <c r="F14" s="362"/>
    </row>
    <row r="15" spans="1:6" ht="25.5" customHeight="1" x14ac:dyDescent="0.25">
      <c r="A15" s="358" t="s">
        <v>190</v>
      </c>
      <c r="B15" s="400" t="s">
        <v>191</v>
      </c>
      <c r="C15" s="401"/>
      <c r="D15" s="402"/>
      <c r="E15" s="362"/>
      <c r="F15" s="362"/>
    </row>
    <row r="16" spans="1:6" ht="24.75" customHeight="1" x14ac:dyDescent="0.25">
      <c r="A16" s="358" t="s">
        <v>192</v>
      </c>
      <c r="B16" s="400" t="s">
        <v>193</v>
      </c>
      <c r="C16" s="401"/>
      <c r="D16" s="402"/>
      <c r="E16" s="362"/>
      <c r="F16" s="362"/>
    </row>
    <row r="17" spans="1:9" x14ac:dyDescent="0.2">
      <c r="A17" s="365" t="s">
        <v>194</v>
      </c>
      <c r="B17" s="397" t="s">
        <v>195</v>
      </c>
      <c r="C17" s="398"/>
      <c r="D17" s="399"/>
      <c r="E17" s="362"/>
      <c r="F17" s="362"/>
    </row>
    <row r="18" spans="1:9" x14ac:dyDescent="0.2">
      <c r="A18" s="367" t="s">
        <v>196</v>
      </c>
      <c r="B18" s="368" t="s">
        <v>197</v>
      </c>
      <c r="C18" s="369"/>
      <c r="D18" s="370"/>
      <c r="E18" s="371" t="s">
        <v>348</v>
      </c>
      <c r="F18" s="372"/>
    </row>
    <row r="19" spans="1:9" ht="22.5" customHeight="1" x14ac:dyDescent="0.25">
      <c r="A19" s="367" t="s">
        <v>198</v>
      </c>
      <c r="B19" s="403" t="s">
        <v>199</v>
      </c>
      <c r="C19" s="406"/>
      <c r="D19" s="407"/>
      <c r="E19" s="371" t="s">
        <v>348</v>
      </c>
      <c r="F19" s="372"/>
    </row>
    <row r="20" spans="1:9" ht="27" customHeight="1" x14ac:dyDescent="0.25">
      <c r="A20" s="367" t="s">
        <v>200</v>
      </c>
      <c r="B20" s="403" t="s">
        <v>201</v>
      </c>
      <c r="C20" s="404"/>
      <c r="D20" s="405"/>
      <c r="E20" s="371" t="s">
        <v>348</v>
      </c>
      <c r="F20" s="372"/>
    </row>
    <row r="21" spans="1:9" ht="23.25" customHeight="1" x14ac:dyDescent="0.25">
      <c r="A21" s="367" t="s">
        <v>202</v>
      </c>
      <c r="B21" s="403" t="s">
        <v>203</v>
      </c>
      <c r="C21" s="406"/>
      <c r="D21" s="407"/>
      <c r="E21" s="371" t="s">
        <v>348</v>
      </c>
      <c r="F21" s="372"/>
    </row>
    <row r="22" spans="1:9" ht="25.5" customHeight="1" x14ac:dyDescent="0.25">
      <c r="A22" s="367" t="s">
        <v>204</v>
      </c>
      <c r="B22" s="403" t="s">
        <v>205</v>
      </c>
      <c r="C22" s="404"/>
      <c r="D22" s="405"/>
      <c r="E22" s="371" t="s">
        <v>348</v>
      </c>
      <c r="F22" s="372"/>
    </row>
    <row r="23" spans="1:9" x14ac:dyDescent="0.25">
      <c r="A23" s="365" t="s">
        <v>206</v>
      </c>
      <c r="B23" s="397" t="s">
        <v>207</v>
      </c>
      <c r="C23" s="398"/>
      <c r="D23" s="399"/>
      <c r="E23" s="362"/>
      <c r="F23" s="362"/>
    </row>
    <row r="24" spans="1:9" x14ac:dyDescent="0.25">
      <c r="A24" s="367" t="s">
        <v>208</v>
      </c>
      <c r="B24" s="368" t="s">
        <v>209</v>
      </c>
      <c r="C24" s="369"/>
      <c r="D24" s="370"/>
      <c r="E24" s="371" t="s">
        <v>348</v>
      </c>
      <c r="F24" s="372"/>
      <c r="G24" s="373"/>
      <c r="H24" s="373"/>
      <c r="I24" s="373"/>
    </row>
    <row r="25" spans="1:9" x14ac:dyDescent="0.25">
      <c r="A25" s="367" t="s">
        <v>210</v>
      </c>
      <c r="B25" s="368" t="s">
        <v>211</v>
      </c>
      <c r="C25" s="369"/>
      <c r="D25" s="370"/>
      <c r="E25" s="371" t="s">
        <v>348</v>
      </c>
      <c r="F25" s="372"/>
      <c r="G25" s="373"/>
      <c r="H25" s="373"/>
      <c r="I25" s="373"/>
    </row>
    <row r="26" spans="1:9" x14ac:dyDescent="0.25">
      <c r="A26" s="367" t="s">
        <v>212</v>
      </c>
      <c r="B26" s="368" t="s">
        <v>213</v>
      </c>
      <c r="C26" s="369"/>
      <c r="D26" s="370"/>
      <c r="E26" s="371" t="s">
        <v>348</v>
      </c>
      <c r="F26" s="372"/>
      <c r="G26" s="373"/>
      <c r="H26" s="373"/>
      <c r="I26" s="373"/>
    </row>
    <row r="27" spans="1:9" x14ac:dyDescent="0.25">
      <c r="A27" s="367" t="s">
        <v>214</v>
      </c>
      <c r="B27" s="368" t="s">
        <v>215</v>
      </c>
      <c r="C27" s="369"/>
      <c r="D27" s="370"/>
      <c r="E27" s="371" t="s">
        <v>348</v>
      </c>
      <c r="F27" s="372"/>
      <c r="G27" s="373"/>
      <c r="H27" s="373"/>
      <c r="I27" s="373"/>
    </row>
    <row r="28" spans="1:9" x14ac:dyDescent="0.2">
      <c r="A28" s="358" t="s">
        <v>216</v>
      </c>
      <c r="B28" s="359" t="s">
        <v>217</v>
      </c>
      <c r="C28" s="360"/>
      <c r="D28" s="361"/>
      <c r="E28" s="362"/>
      <c r="F28" s="362"/>
    </row>
    <row r="29" spans="1:9" x14ac:dyDescent="0.25">
      <c r="A29" s="367" t="s">
        <v>218</v>
      </c>
      <c r="B29" s="368" t="s">
        <v>219</v>
      </c>
      <c r="C29" s="369"/>
      <c r="D29" s="370"/>
      <c r="E29" s="371" t="s">
        <v>348</v>
      </c>
      <c r="F29" s="362"/>
    </row>
    <row r="30" spans="1:9" x14ac:dyDescent="0.25">
      <c r="A30" s="367" t="s">
        <v>220</v>
      </c>
      <c r="B30" s="403" t="s">
        <v>221</v>
      </c>
      <c r="C30" s="404"/>
      <c r="D30" s="405"/>
      <c r="E30" s="371" t="s">
        <v>348</v>
      </c>
      <c r="F30" s="372"/>
    </row>
    <row r="31" spans="1:9" x14ac:dyDescent="0.25">
      <c r="A31" s="367" t="s">
        <v>222</v>
      </c>
      <c r="B31" s="368" t="s">
        <v>223</v>
      </c>
      <c r="C31" s="369"/>
      <c r="D31" s="370"/>
      <c r="E31" s="371" t="s">
        <v>348</v>
      </c>
      <c r="F31" s="372"/>
    </row>
    <row r="32" spans="1:9" x14ac:dyDescent="0.25">
      <c r="A32" s="367" t="s">
        <v>224</v>
      </c>
      <c r="B32" s="368" t="s">
        <v>225</v>
      </c>
      <c r="C32" s="369"/>
      <c r="D32" s="370"/>
      <c r="E32" s="371" t="s">
        <v>348</v>
      </c>
      <c r="F32" s="372"/>
    </row>
    <row r="33" spans="1:6" x14ac:dyDescent="0.25">
      <c r="A33" s="367" t="s">
        <v>226</v>
      </c>
      <c r="B33" s="368" t="s">
        <v>227</v>
      </c>
      <c r="C33" s="369"/>
      <c r="D33" s="370"/>
      <c r="E33" s="371" t="s">
        <v>348</v>
      </c>
      <c r="F33" s="372"/>
    </row>
    <row r="34" spans="1:6" ht="24.75" customHeight="1" x14ac:dyDescent="0.25">
      <c r="A34" s="358" t="s">
        <v>228</v>
      </c>
      <c r="B34" s="400" t="s">
        <v>229</v>
      </c>
      <c r="C34" s="401"/>
      <c r="D34" s="402"/>
      <c r="E34" s="374"/>
      <c r="F34" s="362"/>
    </row>
    <row r="35" spans="1:6" x14ac:dyDescent="0.25">
      <c r="A35" s="358" t="s">
        <v>230</v>
      </c>
      <c r="B35" s="359" t="s">
        <v>231</v>
      </c>
      <c r="C35" s="360"/>
      <c r="D35" s="361"/>
      <c r="E35" s="362"/>
      <c r="F35" s="362"/>
    </row>
    <row r="36" spans="1:6" x14ac:dyDescent="0.25">
      <c r="A36" s="358" t="s">
        <v>232</v>
      </c>
      <c r="B36" s="359" t="s">
        <v>233</v>
      </c>
      <c r="C36" s="360"/>
      <c r="D36" s="361"/>
      <c r="E36" s="362"/>
      <c r="F36" s="362"/>
    </row>
    <row r="37" spans="1:6" x14ac:dyDescent="0.25">
      <c r="A37" s="358" t="s">
        <v>234</v>
      </c>
      <c r="B37" s="359" t="s">
        <v>235</v>
      </c>
      <c r="C37" s="360"/>
      <c r="D37" s="361"/>
      <c r="E37" s="362"/>
      <c r="F37" s="362"/>
    </row>
    <row r="38" spans="1:6" x14ac:dyDescent="0.25">
      <c r="A38" s="358" t="s">
        <v>236</v>
      </c>
      <c r="B38" s="359" t="s">
        <v>237</v>
      </c>
      <c r="C38" s="360"/>
      <c r="D38" s="361"/>
      <c r="E38" s="362"/>
      <c r="F38" s="362"/>
    </row>
    <row r="39" spans="1:6" x14ac:dyDescent="0.25">
      <c r="A39" s="358" t="s">
        <v>238</v>
      </c>
      <c r="B39" s="359" t="s">
        <v>239</v>
      </c>
      <c r="C39" s="360"/>
      <c r="D39" s="361"/>
      <c r="E39" s="362"/>
      <c r="F39" s="362"/>
    </row>
    <row r="40" spans="1:6" x14ac:dyDescent="0.25">
      <c r="A40" s="367" t="s">
        <v>240</v>
      </c>
      <c r="B40" s="403" t="s">
        <v>241</v>
      </c>
      <c r="C40" s="404"/>
      <c r="D40" s="405"/>
      <c r="E40" s="371" t="s">
        <v>348</v>
      </c>
      <c r="F40" s="372"/>
    </row>
    <row r="41" spans="1:6" x14ac:dyDescent="0.25">
      <c r="A41" s="367" t="s">
        <v>242</v>
      </c>
      <c r="B41" s="368" t="s">
        <v>243</v>
      </c>
      <c r="C41" s="369"/>
      <c r="D41" s="370"/>
      <c r="E41" s="371" t="s">
        <v>348</v>
      </c>
      <c r="F41" s="372"/>
    </row>
    <row r="42" spans="1:6" x14ac:dyDescent="0.25">
      <c r="A42" s="365" t="s">
        <v>244</v>
      </c>
      <c r="B42" s="397" t="s">
        <v>245</v>
      </c>
      <c r="C42" s="398"/>
      <c r="D42" s="399"/>
      <c r="E42" s="362"/>
      <c r="F42" s="362"/>
    </row>
    <row r="43" spans="1:6" ht="36.75" customHeight="1" x14ac:dyDescent="0.25">
      <c r="A43" s="358" t="s">
        <v>246</v>
      </c>
      <c r="B43" s="400" t="s">
        <v>247</v>
      </c>
      <c r="C43" s="401"/>
      <c r="D43" s="402"/>
      <c r="E43" s="362"/>
      <c r="F43" s="362"/>
    </row>
    <row r="44" spans="1:6" ht="23.25" customHeight="1" x14ac:dyDescent="0.25">
      <c r="A44" s="358" t="s">
        <v>248</v>
      </c>
      <c r="B44" s="400" t="s">
        <v>249</v>
      </c>
      <c r="C44" s="401"/>
      <c r="D44" s="402"/>
      <c r="E44" s="362"/>
      <c r="F44" s="362"/>
    </row>
    <row r="45" spans="1:6" ht="36" customHeight="1" x14ac:dyDescent="0.25">
      <c r="A45" s="358" t="s">
        <v>250</v>
      </c>
      <c r="B45" s="400" t="s">
        <v>251</v>
      </c>
      <c r="C45" s="401"/>
      <c r="D45" s="402"/>
      <c r="E45" s="362"/>
      <c r="F45" s="362"/>
    </row>
    <row r="46" spans="1:6" ht="22.5" customHeight="1" x14ac:dyDescent="0.25">
      <c r="A46" s="358" t="s">
        <v>252</v>
      </c>
      <c r="B46" s="400" t="s">
        <v>253</v>
      </c>
      <c r="C46" s="401"/>
      <c r="D46" s="402"/>
      <c r="E46" s="362"/>
      <c r="F46" s="362"/>
    </row>
    <row r="47" spans="1:6" ht="15" customHeight="1" x14ac:dyDescent="0.25">
      <c r="A47" s="358" t="s">
        <v>254</v>
      </c>
      <c r="B47" s="359" t="s">
        <v>255</v>
      </c>
      <c r="C47" s="360"/>
      <c r="D47" s="361"/>
      <c r="E47" s="362"/>
      <c r="F47" s="362"/>
    </row>
    <row r="48" spans="1:6" x14ac:dyDescent="0.25">
      <c r="A48" s="365" t="s">
        <v>256</v>
      </c>
      <c r="B48" s="375" t="s">
        <v>257</v>
      </c>
      <c r="C48" s="376"/>
      <c r="D48" s="377"/>
      <c r="E48" s="362"/>
      <c r="F48" s="362"/>
    </row>
    <row r="49" spans="1:6" x14ac:dyDescent="0.25">
      <c r="A49" s="358" t="s">
        <v>258</v>
      </c>
      <c r="B49" s="359" t="s">
        <v>259</v>
      </c>
      <c r="C49" s="360"/>
      <c r="D49" s="361"/>
      <c r="E49" s="362"/>
      <c r="F49" s="362"/>
    </row>
    <row r="50" spans="1:6" x14ac:dyDescent="0.25">
      <c r="A50" s="358" t="s">
        <v>260</v>
      </c>
      <c r="B50" s="359" t="s">
        <v>261</v>
      </c>
      <c r="C50" s="360"/>
      <c r="D50" s="361"/>
      <c r="E50" s="362"/>
      <c r="F50" s="362"/>
    </row>
    <row r="51" spans="1:6" x14ac:dyDescent="0.25">
      <c r="A51" s="358" t="s">
        <v>262</v>
      </c>
      <c r="B51" s="359" t="s">
        <v>263</v>
      </c>
      <c r="C51" s="360"/>
      <c r="D51" s="361"/>
      <c r="E51" s="362"/>
      <c r="F51" s="362"/>
    </row>
    <row r="52" spans="1:6" ht="22.5" customHeight="1" x14ac:dyDescent="0.25">
      <c r="A52" s="358" t="s">
        <v>264</v>
      </c>
      <c r="B52" s="400" t="s">
        <v>265</v>
      </c>
      <c r="C52" s="401"/>
      <c r="D52" s="402"/>
      <c r="E52" s="362"/>
      <c r="F52" s="362"/>
    </row>
    <row r="53" spans="1:6" ht="25.5" customHeight="1" x14ac:dyDescent="0.25">
      <c r="A53" s="358" t="s">
        <v>266</v>
      </c>
      <c r="B53" s="400" t="s">
        <v>267</v>
      </c>
      <c r="C53" s="401"/>
      <c r="D53" s="402"/>
      <c r="E53" s="362"/>
      <c r="F53" s="362"/>
    </row>
    <row r="54" spans="1:6" x14ac:dyDescent="0.25">
      <c r="A54" s="365" t="s">
        <v>268</v>
      </c>
      <c r="B54" s="397" t="s">
        <v>269</v>
      </c>
      <c r="C54" s="398"/>
      <c r="D54" s="399"/>
      <c r="E54" s="362"/>
      <c r="F54" s="362"/>
    </row>
    <row r="55" spans="1:6" ht="23.25" customHeight="1" x14ac:dyDescent="0.25">
      <c r="A55" s="358" t="s">
        <v>270</v>
      </c>
      <c r="B55" s="400" t="s">
        <v>271</v>
      </c>
      <c r="C55" s="401"/>
      <c r="D55" s="402"/>
      <c r="E55" s="362"/>
      <c r="F55" s="362"/>
    </row>
    <row r="56" spans="1:6" ht="34.5" customHeight="1" x14ac:dyDescent="0.25">
      <c r="A56" s="358" t="s">
        <v>272</v>
      </c>
      <c r="B56" s="400" t="s">
        <v>273</v>
      </c>
      <c r="C56" s="401"/>
      <c r="D56" s="402"/>
      <c r="E56" s="362"/>
      <c r="F56" s="362"/>
    </row>
    <row r="57" spans="1:6" ht="25.5" customHeight="1" x14ac:dyDescent="0.25">
      <c r="A57" s="367" t="s">
        <v>274</v>
      </c>
      <c r="B57" s="403" t="s">
        <v>275</v>
      </c>
      <c r="C57" s="404"/>
      <c r="D57" s="405"/>
      <c r="E57" s="371" t="s">
        <v>348</v>
      </c>
      <c r="F57" s="362"/>
    </row>
    <row r="58" spans="1:6" x14ac:dyDescent="0.25">
      <c r="A58" s="378" t="s">
        <v>276</v>
      </c>
      <c r="B58" s="397" t="s">
        <v>277</v>
      </c>
      <c r="C58" s="398"/>
      <c r="D58" s="399"/>
      <c r="E58" s="362"/>
      <c r="F58" s="362"/>
    </row>
    <row r="59" spans="1:6" x14ac:dyDescent="0.25">
      <c r="A59" s="358" t="s">
        <v>278</v>
      </c>
      <c r="B59" s="359" t="s">
        <v>279</v>
      </c>
      <c r="C59" s="360"/>
      <c r="D59" s="361"/>
      <c r="E59" s="362"/>
      <c r="F59" s="362"/>
    </row>
    <row r="60" spans="1:6" x14ac:dyDescent="0.25">
      <c r="A60" s="358" t="s">
        <v>280</v>
      </c>
      <c r="B60" s="359" t="s">
        <v>281</v>
      </c>
      <c r="C60" s="360"/>
      <c r="D60" s="361"/>
      <c r="E60" s="362"/>
      <c r="F60" s="362"/>
    </row>
    <row r="61" spans="1:6" ht="25.5" customHeight="1" x14ac:dyDescent="0.25">
      <c r="A61" s="358" t="s">
        <v>282</v>
      </c>
      <c r="B61" s="400" t="s">
        <v>283</v>
      </c>
      <c r="C61" s="401"/>
      <c r="D61" s="402"/>
      <c r="E61" s="362"/>
      <c r="F61" s="362"/>
    </row>
    <row r="62" spans="1:6" ht="24.75" customHeight="1" x14ac:dyDescent="0.25">
      <c r="A62" s="358" t="s">
        <v>284</v>
      </c>
      <c r="B62" s="400" t="s">
        <v>285</v>
      </c>
      <c r="C62" s="401"/>
      <c r="D62" s="402"/>
      <c r="E62" s="362"/>
      <c r="F62" s="362"/>
    </row>
    <row r="63" spans="1:6" ht="24.75" customHeight="1" x14ac:dyDescent="0.25">
      <c r="A63" s="358" t="s">
        <v>286</v>
      </c>
      <c r="B63" s="400" t="s">
        <v>287</v>
      </c>
      <c r="C63" s="401"/>
      <c r="D63" s="402"/>
      <c r="E63" s="362"/>
      <c r="F63" s="362"/>
    </row>
    <row r="64" spans="1:6" x14ac:dyDescent="0.25">
      <c r="A64" s="358" t="s">
        <v>288</v>
      </c>
      <c r="B64" s="359" t="s">
        <v>289</v>
      </c>
      <c r="C64" s="360"/>
      <c r="D64" s="361"/>
      <c r="E64" s="362"/>
      <c r="F64" s="362"/>
    </row>
    <row r="65" spans="1:6" x14ac:dyDescent="0.25">
      <c r="A65" s="358" t="s">
        <v>290</v>
      </c>
      <c r="B65" s="359" t="s">
        <v>291</v>
      </c>
      <c r="C65" s="360"/>
      <c r="D65" s="361"/>
      <c r="E65" s="362"/>
      <c r="F65" s="362"/>
    </row>
    <row r="66" spans="1:6" x14ac:dyDescent="0.25">
      <c r="A66" s="358" t="s">
        <v>292</v>
      </c>
      <c r="B66" s="359" t="s">
        <v>293</v>
      </c>
      <c r="C66" s="360"/>
      <c r="D66" s="361"/>
      <c r="E66" s="362"/>
      <c r="F66" s="362"/>
    </row>
    <row r="67" spans="1:6" x14ac:dyDescent="0.25">
      <c r="A67" s="358" t="s">
        <v>294</v>
      </c>
      <c r="B67" s="359" t="s">
        <v>295</v>
      </c>
      <c r="C67" s="360"/>
      <c r="D67" s="361"/>
      <c r="E67" s="362"/>
      <c r="F67" s="362"/>
    </row>
    <row r="68" spans="1:6" ht="25.5" customHeight="1" x14ac:dyDescent="0.25">
      <c r="A68" s="358" t="s">
        <v>294</v>
      </c>
      <c r="B68" s="400" t="s">
        <v>296</v>
      </c>
      <c r="C68" s="401"/>
      <c r="D68" s="402"/>
      <c r="E68" s="362"/>
      <c r="F68" s="362"/>
    </row>
    <row r="69" spans="1:6" x14ac:dyDescent="0.25">
      <c r="A69" s="358" t="s">
        <v>297</v>
      </c>
      <c r="B69" s="359" t="s">
        <v>298</v>
      </c>
      <c r="C69" s="360"/>
      <c r="D69" s="361"/>
      <c r="E69" s="362"/>
      <c r="F69" s="362"/>
    </row>
    <row r="70" spans="1:6" ht="25.5" customHeight="1" x14ac:dyDescent="0.25">
      <c r="A70" s="358" t="s">
        <v>299</v>
      </c>
      <c r="B70" s="400" t="s">
        <v>300</v>
      </c>
      <c r="C70" s="401"/>
      <c r="D70" s="402"/>
      <c r="E70" s="362"/>
      <c r="F70" s="362"/>
    </row>
    <row r="71" spans="1:6" x14ac:dyDescent="0.25">
      <c r="A71" s="358" t="s">
        <v>301</v>
      </c>
      <c r="B71" s="359" t="s">
        <v>302</v>
      </c>
      <c r="C71" s="360"/>
      <c r="D71" s="361"/>
      <c r="E71" s="362"/>
      <c r="F71" s="362"/>
    </row>
    <row r="72" spans="1:6" x14ac:dyDescent="0.25">
      <c r="A72" s="358" t="s">
        <v>303</v>
      </c>
      <c r="B72" s="359" t="s">
        <v>304</v>
      </c>
      <c r="C72" s="360"/>
      <c r="D72" s="361"/>
      <c r="E72" s="362"/>
      <c r="F72" s="362"/>
    </row>
    <row r="73" spans="1:6" x14ac:dyDescent="0.25">
      <c r="A73" s="358" t="s">
        <v>305</v>
      </c>
      <c r="B73" s="359" t="s">
        <v>306</v>
      </c>
      <c r="C73" s="360"/>
      <c r="D73" s="361"/>
      <c r="E73" s="362"/>
      <c r="F73" s="362"/>
    </row>
    <row r="74" spans="1:6" ht="24.75" customHeight="1" x14ac:dyDescent="0.25">
      <c r="A74" s="358" t="s">
        <v>307</v>
      </c>
      <c r="B74" s="400" t="s">
        <v>308</v>
      </c>
      <c r="C74" s="401"/>
      <c r="D74" s="402"/>
      <c r="E74" s="362"/>
      <c r="F74" s="362"/>
    </row>
    <row r="75" spans="1:6" ht="24" customHeight="1" x14ac:dyDescent="0.25">
      <c r="A75" s="358" t="s">
        <v>309</v>
      </c>
      <c r="B75" s="400" t="s">
        <v>310</v>
      </c>
      <c r="C75" s="401"/>
      <c r="D75" s="402"/>
      <c r="E75" s="362"/>
      <c r="F75" s="362"/>
    </row>
    <row r="76" spans="1:6" x14ac:dyDescent="0.25">
      <c r="A76" s="358" t="s">
        <v>311</v>
      </c>
      <c r="B76" s="359" t="s">
        <v>312</v>
      </c>
      <c r="C76" s="360"/>
      <c r="D76" s="361"/>
      <c r="E76" s="362"/>
      <c r="F76" s="362"/>
    </row>
    <row r="77" spans="1:6" ht="33" customHeight="1" x14ac:dyDescent="0.25">
      <c r="A77" s="358" t="s">
        <v>313</v>
      </c>
      <c r="B77" s="400" t="s">
        <v>314</v>
      </c>
      <c r="C77" s="401"/>
      <c r="D77" s="402"/>
      <c r="E77" s="362"/>
      <c r="F77" s="362"/>
    </row>
    <row r="78" spans="1:6" ht="39" customHeight="1" x14ac:dyDescent="0.25">
      <c r="A78" s="358" t="s">
        <v>315</v>
      </c>
      <c r="B78" s="400" t="s">
        <v>316</v>
      </c>
      <c r="C78" s="401"/>
      <c r="D78" s="402"/>
      <c r="E78" s="362"/>
      <c r="F78" s="362"/>
    </row>
    <row r="79" spans="1:6" x14ac:dyDescent="0.25">
      <c r="A79" s="379">
        <v>10</v>
      </c>
      <c r="B79" s="394" t="s">
        <v>317</v>
      </c>
      <c r="C79" s="395"/>
      <c r="D79" s="396"/>
      <c r="E79" s="362"/>
      <c r="F79" s="362"/>
    </row>
    <row r="80" spans="1:6" x14ac:dyDescent="0.25">
      <c r="A80" s="358" t="s">
        <v>318</v>
      </c>
      <c r="B80" s="359" t="s">
        <v>319</v>
      </c>
      <c r="C80" s="360"/>
      <c r="D80" s="361"/>
      <c r="E80" s="362"/>
      <c r="F80" s="362"/>
    </row>
    <row r="81" spans="1:6" x14ac:dyDescent="0.25">
      <c r="A81" s="379">
        <v>11</v>
      </c>
      <c r="B81" s="397" t="s">
        <v>320</v>
      </c>
      <c r="C81" s="398"/>
      <c r="D81" s="399"/>
      <c r="E81" s="362"/>
      <c r="F81" s="362"/>
    </row>
    <row r="82" spans="1:6" ht="27.75" customHeight="1" x14ac:dyDescent="0.25">
      <c r="A82" s="358" t="s">
        <v>321</v>
      </c>
      <c r="B82" s="400" t="s">
        <v>322</v>
      </c>
      <c r="C82" s="401"/>
      <c r="D82" s="402"/>
      <c r="E82" s="362"/>
      <c r="F82" s="362"/>
    </row>
    <row r="83" spans="1:6" x14ac:dyDescent="0.25">
      <c r="A83" s="358" t="s">
        <v>323</v>
      </c>
      <c r="B83" s="359" t="s">
        <v>324</v>
      </c>
      <c r="C83" s="360"/>
      <c r="D83" s="361"/>
      <c r="E83" s="362"/>
      <c r="F83" s="362"/>
    </row>
    <row r="84" spans="1:6" x14ac:dyDescent="0.25">
      <c r="A84" s="379">
        <v>12</v>
      </c>
      <c r="B84" s="397" t="s">
        <v>325</v>
      </c>
      <c r="C84" s="398"/>
      <c r="D84" s="399"/>
      <c r="E84" s="362"/>
      <c r="F84" s="362"/>
    </row>
    <row r="85" spans="1:6" x14ac:dyDescent="0.25">
      <c r="A85" s="358" t="s">
        <v>326</v>
      </c>
      <c r="B85" s="359" t="s">
        <v>327</v>
      </c>
      <c r="C85" s="360"/>
      <c r="D85" s="361"/>
      <c r="E85" s="364"/>
      <c r="F85" s="362"/>
    </row>
    <row r="86" spans="1:6" x14ac:dyDescent="0.25">
      <c r="A86" s="358" t="s">
        <v>328</v>
      </c>
      <c r="B86" s="359" t="s">
        <v>329</v>
      </c>
      <c r="C86" s="360"/>
      <c r="D86" s="361"/>
      <c r="E86" s="362"/>
      <c r="F86" s="362"/>
    </row>
    <row r="87" spans="1:6" x14ac:dyDescent="0.25">
      <c r="A87" s="358" t="s">
        <v>330</v>
      </c>
      <c r="B87" s="359" t="s">
        <v>331</v>
      </c>
      <c r="C87" s="360"/>
      <c r="D87" s="361"/>
      <c r="E87" s="362"/>
      <c r="F87" s="362"/>
    </row>
    <row r="88" spans="1:6" x14ac:dyDescent="0.25">
      <c r="A88" s="358" t="s">
        <v>332</v>
      </c>
      <c r="B88" s="359" t="s">
        <v>333</v>
      </c>
      <c r="C88" s="360"/>
      <c r="D88" s="361"/>
      <c r="E88" s="362"/>
      <c r="F88" s="362"/>
    </row>
    <row r="89" spans="1:6" x14ac:dyDescent="0.25">
      <c r="A89" s="358" t="s">
        <v>334</v>
      </c>
      <c r="B89" s="359" t="s">
        <v>335</v>
      </c>
      <c r="C89" s="360"/>
      <c r="D89" s="361"/>
      <c r="E89" s="362"/>
      <c r="F89" s="362"/>
    </row>
    <row r="90" spans="1:6" x14ac:dyDescent="0.25">
      <c r="A90" s="358" t="s">
        <v>336</v>
      </c>
      <c r="B90" s="359" t="s">
        <v>337</v>
      </c>
      <c r="C90" s="360"/>
      <c r="D90" s="361"/>
      <c r="E90" s="362"/>
      <c r="F90" s="362"/>
    </row>
    <row r="91" spans="1:6" x14ac:dyDescent="0.25">
      <c r="A91" s="358" t="s">
        <v>338</v>
      </c>
      <c r="B91" s="359" t="s">
        <v>339</v>
      </c>
      <c r="C91" s="360"/>
      <c r="D91" s="361"/>
      <c r="E91" s="362"/>
      <c r="F91" s="362"/>
    </row>
    <row r="92" spans="1:6" x14ac:dyDescent="0.25">
      <c r="A92" s="358" t="s">
        <v>340</v>
      </c>
      <c r="B92" s="359" t="s">
        <v>341</v>
      </c>
      <c r="C92" s="360"/>
      <c r="D92" s="361"/>
      <c r="E92" s="362"/>
      <c r="F92" s="362"/>
    </row>
    <row r="93" spans="1:6" x14ac:dyDescent="0.25">
      <c r="A93" s="358" t="s">
        <v>342</v>
      </c>
      <c r="B93" s="359" t="s">
        <v>343</v>
      </c>
      <c r="C93" s="360"/>
      <c r="D93" s="361"/>
      <c r="E93" s="362"/>
      <c r="F93" s="362"/>
    </row>
    <row r="94" spans="1:6" x14ac:dyDescent="0.25">
      <c r="A94" s="358" t="s">
        <v>344</v>
      </c>
      <c r="B94" s="359" t="s">
        <v>345</v>
      </c>
      <c r="C94" s="360"/>
      <c r="D94" s="361"/>
      <c r="E94" s="362"/>
      <c r="F94" s="362"/>
    </row>
    <row r="95" spans="1:6" x14ac:dyDescent="0.25">
      <c r="A95" s="358" t="s">
        <v>346</v>
      </c>
      <c r="B95" s="359" t="s">
        <v>347</v>
      </c>
      <c r="C95" s="360"/>
      <c r="D95" s="361"/>
      <c r="E95" s="362"/>
      <c r="F95" s="362"/>
    </row>
  </sheetData>
  <mergeCells count="40">
    <mergeCell ref="B16:D16"/>
    <mergeCell ref="A1:F1"/>
    <mergeCell ref="B2:D2"/>
    <mergeCell ref="B3:D3"/>
    <mergeCell ref="B7:D7"/>
    <mergeCell ref="B15:D15"/>
    <mergeCell ref="B44:D44"/>
    <mergeCell ref="B17:D17"/>
    <mergeCell ref="B19:D19"/>
    <mergeCell ref="B20:D20"/>
    <mergeCell ref="B21:D21"/>
    <mergeCell ref="B22:D22"/>
    <mergeCell ref="B23:D23"/>
    <mergeCell ref="B30:D30"/>
    <mergeCell ref="B34:D34"/>
    <mergeCell ref="B40:D40"/>
    <mergeCell ref="B42:D42"/>
    <mergeCell ref="B43:D43"/>
    <mergeCell ref="B63:D63"/>
    <mergeCell ref="B45:D45"/>
    <mergeCell ref="B46:D46"/>
    <mergeCell ref="B52:D52"/>
    <mergeCell ref="B53:D53"/>
    <mergeCell ref="B54:D54"/>
    <mergeCell ref="B55:D55"/>
    <mergeCell ref="B56:D56"/>
    <mergeCell ref="B57:D57"/>
    <mergeCell ref="B58:D58"/>
    <mergeCell ref="B61:D61"/>
    <mergeCell ref="B62:D62"/>
    <mergeCell ref="B79:D79"/>
    <mergeCell ref="B81:D81"/>
    <mergeCell ref="B82:D82"/>
    <mergeCell ref="B84:D84"/>
    <mergeCell ref="B68:D68"/>
    <mergeCell ref="B70:D70"/>
    <mergeCell ref="B74:D74"/>
    <mergeCell ref="B75:D75"/>
    <mergeCell ref="B77:D77"/>
    <mergeCell ref="B78:D78"/>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A15" sqref="A15"/>
    </sheetView>
  </sheetViews>
  <sheetFormatPr baseColWidth="10" defaultRowHeight="15" x14ac:dyDescent="0.25"/>
  <cols>
    <col min="1" max="1" width="24.7109375" style="4" customWidth="1"/>
    <col min="2" max="16384" width="11.42578125" style="4"/>
  </cols>
  <sheetData>
    <row r="1" spans="1:1" x14ac:dyDescent="0.2">
      <c r="A1" s="380" t="s">
        <v>85</v>
      </c>
    </row>
    <row r="2" spans="1:1" x14ac:dyDescent="0.2">
      <c r="A2" s="381" t="s">
        <v>84</v>
      </c>
    </row>
    <row r="3" spans="1:1" x14ac:dyDescent="0.2">
      <c r="A3" s="381" t="s">
        <v>428</v>
      </c>
    </row>
    <row r="4" spans="1:1" x14ac:dyDescent="0.2">
      <c r="A4" s="381" t="s">
        <v>83</v>
      </c>
    </row>
    <row r="5" spans="1:1" x14ac:dyDescent="0.2">
      <c r="A5" s="381" t="s">
        <v>429</v>
      </c>
    </row>
    <row r="6" spans="1:1" x14ac:dyDescent="0.2">
      <c r="A6" s="381" t="s">
        <v>86</v>
      </c>
    </row>
    <row r="7" spans="1:1" x14ac:dyDescent="0.2">
      <c r="A7" s="381"/>
    </row>
    <row r="9" spans="1:1" x14ac:dyDescent="0.25">
      <c r="A9" s="380" t="s">
        <v>87</v>
      </c>
    </row>
    <row r="10" spans="1:1" x14ac:dyDescent="0.2">
      <c r="A10" s="381" t="s">
        <v>88</v>
      </c>
    </row>
    <row r="11" spans="1:1" x14ac:dyDescent="0.2">
      <c r="A11" s="381" t="s">
        <v>89</v>
      </c>
    </row>
    <row r="12" spans="1:1" x14ac:dyDescent="0.2">
      <c r="A12" s="381"/>
    </row>
  </sheetData>
  <sheetProtection sheet="1" objects="1" scenarios="1"/>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Stammdaten</vt:lpstr>
      <vt:lpstr>Kostenzuordnung</vt:lpstr>
      <vt:lpstr>Mittagessen</vt:lpstr>
      <vt:lpstr>Barmittel</vt:lpstr>
      <vt:lpstr>Ermittlung pro Bewohner</vt:lpstr>
      <vt:lpstr>Regelbedarfs-Katalog</vt:lpstr>
      <vt:lpstr>Dropdown-Werte</vt:lpstr>
      <vt:lpstr>'Ermittlung pro Bewohner'!Druckbereich</vt:lpstr>
      <vt:lpstr>Kostenzuordnung!Druckbereich</vt:lpstr>
      <vt:lpstr>Mittagessen!Druckbereich</vt:lpstr>
      <vt:lpstr>Kostenzuordnung</vt:lpstr>
    </vt:vector>
  </TitlesOfParts>
  <Company>Stiftung Liebenau</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Schyra, Matthias</dc:creator>
  <cp:lastModifiedBy>Schyra, Matthias</cp:lastModifiedBy>
  <cp:lastPrinted>2018-08-17T11:02:00Z</cp:lastPrinted>
  <dcterms:created xsi:type="dcterms:W3CDTF">2018-08-02T13:19:40Z</dcterms:created>
  <dcterms:modified xsi:type="dcterms:W3CDTF">2019-02-08T14:52:33Z</dcterms:modified>
</cp:coreProperties>
</file>